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Сосновий 1а" sheetId="1" state="visible" r:id="rId3"/>
    <sheet name="Харківська 132" sheetId="2" state="visible" r:id="rId4"/>
    <sheet name="тарифи з ЦТП населення" sheetId="3" state="visible" r:id="rId5"/>
    <sheet name="тарифи з ЦТП бюджет_інші" sheetId="4" state="visible" r:id="rId6"/>
    <sheet name="тарифи без ЦТП населення" sheetId="5" state="visible" r:id="rId7"/>
    <sheet name="тарифи без ЦТП бюджет_інші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<sst xmlns="http://schemas.openxmlformats.org/spreadsheetml/2006/main" count="1126" uniqueCount="155">
  <si>
    <t xml:space="preserve">Додаток 2</t>
  </si>
  <si>
    <t xml:space="preserve">до наказу Чугуївської міської військової  адміністрації "__"_______2025 №_____</t>
  </si>
  <si>
    <t xml:space="preserve">«13» 02 2025 № 83</t>
  </si>
  <si>
    <t xml:space="preserve"> 2.1 Структура скоригованих одноставкових тарифів на теплову енергію, що виробляється, транспортується та постачається Комунальним підприємством "Чугуївтепло", послугу з постачання теплової енергії для потреб  населення автономно опалювального будинку провул. Сосновий, 1А  на 2024/2025р.р.</t>
  </si>
  <si>
    <t xml:space="preserve">Скориговано на вартість палива (транспортування газу), електричної енергії, води та водовідведення</t>
  </si>
  <si>
    <t xml:space="preserve">№ з/п</t>
  </si>
  <si>
    <t xml:space="preserve">Найменування показників</t>
  </si>
  <si>
    <t xml:space="preserve">Для потреб населення</t>
  </si>
  <si>
    <t xml:space="preserve">тис.грн. на рік</t>
  </si>
  <si>
    <t xml:space="preserve">грн./Гкал</t>
  </si>
  <si>
    <t xml:space="preserve">1</t>
  </si>
  <si>
    <t xml:space="preserve">Виробництво теплової енергії</t>
  </si>
  <si>
    <t xml:space="preserve">Виробнича собівартість, у т.ч.:</t>
  </si>
  <si>
    <t xml:space="preserve">1.1</t>
  </si>
  <si>
    <t xml:space="preserve">прямі матеріальні витрати, у т.ч.:</t>
  </si>
  <si>
    <t xml:space="preserve">1.1.1</t>
  </si>
  <si>
    <t xml:space="preserve">витрати на паливо</t>
  </si>
  <si>
    <t xml:space="preserve">1.1.2</t>
  </si>
  <si>
    <t xml:space="preserve">витрати на електроенергію </t>
  </si>
  <si>
    <t xml:space="preserve">1.1.3</t>
  </si>
  <si>
    <t xml:space="preserve">витрати на покупну теплову енергію</t>
  </si>
  <si>
    <t xml:space="preserve">1.1.4</t>
  </si>
  <si>
    <t xml:space="preserve">вода для технологічних потреб та водовідведення</t>
  </si>
  <si>
    <t xml:space="preserve">1.1.5</t>
  </si>
  <si>
    <t xml:space="preserve">матеріали, запасні частини, та інші матеріальні ресурси</t>
  </si>
  <si>
    <t xml:space="preserve">1.2</t>
  </si>
  <si>
    <t xml:space="preserve">прямі витрати на оплату праці з відрахуваннями на соціальні заходи</t>
  </si>
  <si>
    <t xml:space="preserve">1.3</t>
  </si>
  <si>
    <t xml:space="preserve">інші прямі витрати, у т.ч.:</t>
  </si>
  <si>
    <t xml:space="preserve">1.3.1</t>
  </si>
  <si>
    <t xml:space="preserve">амортизаційні відрахування</t>
  </si>
  <si>
    <t xml:space="preserve">1.3.2</t>
  </si>
  <si>
    <t xml:space="preserve">інші прямі витрати</t>
  </si>
  <si>
    <t xml:space="preserve">1.4</t>
  </si>
  <si>
    <t xml:space="preserve">загальновиробничі витрати у т.ч.:</t>
  </si>
  <si>
    <t xml:space="preserve">1.4.1</t>
  </si>
  <si>
    <t xml:space="preserve">витрати на оплату праці з відрахуваннями на соціальні заходи</t>
  </si>
  <si>
    <t xml:space="preserve">1.4.2</t>
  </si>
  <si>
    <t xml:space="preserve">інші витрати</t>
  </si>
  <si>
    <t xml:space="preserve">2</t>
  </si>
  <si>
    <t xml:space="preserve">Адміністративні витрати, у т.ч.:</t>
  </si>
  <si>
    <t xml:space="preserve">2.1</t>
  </si>
  <si>
    <t xml:space="preserve">2.2</t>
  </si>
  <si>
    <t xml:space="preserve">3</t>
  </si>
  <si>
    <t xml:space="preserve">Повна собівартість виробництва теплової енергії</t>
  </si>
  <si>
    <t xml:space="preserve">4</t>
  </si>
  <si>
    <t xml:space="preserve">Витрати на покриття втрат</t>
  </si>
  <si>
    <t xml:space="preserve">5</t>
  </si>
  <si>
    <t xml:space="preserve">Розрахунковий прибуток, у т.ч.:</t>
  </si>
  <si>
    <t xml:space="preserve">5.1</t>
  </si>
  <si>
    <t xml:space="preserve">податок на прибуток</t>
  </si>
  <si>
    <t xml:space="preserve">5.2</t>
  </si>
  <si>
    <t xml:space="preserve">на розвиток виробництва (виробничі інвестиції)</t>
  </si>
  <si>
    <t xml:space="preserve">5.3</t>
  </si>
  <si>
    <t xml:space="preserve">інше використання прибутку</t>
  </si>
  <si>
    <t xml:space="preserve">6</t>
  </si>
  <si>
    <t xml:space="preserve">Вартість виробництва теплової енергії за відповідними тарифами</t>
  </si>
  <si>
    <t xml:space="preserve">7</t>
  </si>
  <si>
    <t xml:space="preserve">Тариф на виробництво теплової енергії, грн/Гкал</t>
  </si>
  <si>
    <t xml:space="preserve">х</t>
  </si>
  <si>
    <t xml:space="preserve">Транспортування теплової енергії</t>
  </si>
  <si>
    <t xml:space="preserve">8</t>
  </si>
  <si>
    <t xml:space="preserve">8.1</t>
  </si>
  <si>
    <t xml:space="preserve">8.1.1</t>
  </si>
  <si>
    <t xml:space="preserve">8.1.2</t>
  </si>
  <si>
    <t xml:space="preserve">8.1.3</t>
  </si>
  <si>
    <t xml:space="preserve">витрати на відшкодування втрат теплової енергії у теплових мережах</t>
  </si>
  <si>
    <t xml:space="preserve">8.1.4</t>
  </si>
  <si>
    <t xml:space="preserve">8.2</t>
  </si>
  <si>
    <t xml:space="preserve">8.3</t>
  </si>
  <si>
    <t xml:space="preserve">8.3.1</t>
  </si>
  <si>
    <t xml:space="preserve">8.3.2</t>
  </si>
  <si>
    <t xml:space="preserve">8.4</t>
  </si>
  <si>
    <t xml:space="preserve">8.4.1</t>
  </si>
  <si>
    <t xml:space="preserve">8.4.2</t>
  </si>
  <si>
    <t xml:space="preserve">9</t>
  </si>
  <si>
    <t xml:space="preserve">9.1</t>
  </si>
  <si>
    <t xml:space="preserve">9.2</t>
  </si>
  <si>
    <t xml:space="preserve">10</t>
  </si>
  <si>
    <t xml:space="preserve">Повна собівартість транспортування теплової енергії</t>
  </si>
  <si>
    <t xml:space="preserve">11</t>
  </si>
  <si>
    <t xml:space="preserve">12</t>
  </si>
  <si>
    <t xml:space="preserve">12.1</t>
  </si>
  <si>
    <t xml:space="preserve">12.2</t>
  </si>
  <si>
    <t xml:space="preserve">12.3</t>
  </si>
  <si>
    <t xml:space="preserve">13</t>
  </si>
  <si>
    <t xml:space="preserve">Вартість транспортування теплової енергії за відповідними тарифами</t>
  </si>
  <si>
    <t xml:space="preserve">14</t>
  </si>
  <si>
    <t xml:space="preserve">Тариф на транспортування теплової енергії, грн/Гкал</t>
  </si>
  <si>
    <t xml:space="preserve">Постачання теплової енергії</t>
  </si>
  <si>
    <t xml:space="preserve">15</t>
  </si>
  <si>
    <t xml:space="preserve">15.1</t>
  </si>
  <si>
    <t xml:space="preserve">прямі матеріальні витрати</t>
  </si>
  <si>
    <t xml:space="preserve">15.2</t>
  </si>
  <si>
    <t xml:space="preserve">15.3</t>
  </si>
  <si>
    <t xml:space="preserve">15.3.1</t>
  </si>
  <si>
    <t xml:space="preserve">15.3.2</t>
  </si>
  <si>
    <t xml:space="preserve">15.4</t>
  </si>
  <si>
    <t xml:space="preserve">15.4.1</t>
  </si>
  <si>
    <t xml:space="preserve">15.4.2</t>
  </si>
  <si>
    <t xml:space="preserve">16</t>
  </si>
  <si>
    <t xml:space="preserve">16.1</t>
  </si>
  <si>
    <t xml:space="preserve">16.2</t>
  </si>
  <si>
    <t xml:space="preserve">17</t>
  </si>
  <si>
    <t xml:space="preserve">Повна собівартість постачання теплової енергії</t>
  </si>
  <si>
    <t xml:space="preserve">18</t>
  </si>
  <si>
    <t xml:space="preserve">19</t>
  </si>
  <si>
    <t xml:space="preserve">19.1</t>
  </si>
  <si>
    <t xml:space="preserve">19.2</t>
  </si>
  <si>
    <t xml:space="preserve">19.3</t>
  </si>
  <si>
    <t xml:space="preserve">20</t>
  </si>
  <si>
    <t xml:space="preserve">Вартість постачання теплової енергії за відповідними тарифами</t>
  </si>
  <si>
    <t xml:space="preserve">21</t>
  </si>
  <si>
    <t xml:space="preserve">Тариф на постачання теплової енергії, грн/Гкал</t>
  </si>
  <si>
    <t xml:space="preserve">22</t>
  </si>
  <si>
    <t xml:space="preserve">Повна собівартість теплової енергії</t>
  </si>
  <si>
    <t xml:space="preserve">23</t>
  </si>
  <si>
    <t xml:space="preserve">24</t>
  </si>
  <si>
    <t xml:space="preserve">Розрахунковий прибуток </t>
  </si>
  <si>
    <t xml:space="preserve">24.1</t>
  </si>
  <si>
    <t xml:space="preserve">24.2</t>
  </si>
  <si>
    <t xml:space="preserve">24.3</t>
  </si>
  <si>
    <t xml:space="preserve">25</t>
  </si>
  <si>
    <t xml:space="preserve">Вартість  теплової енергії за відповідними тарифами</t>
  </si>
  <si>
    <t xml:space="preserve">26</t>
  </si>
  <si>
    <t xml:space="preserve">Податок на додану вартість</t>
  </si>
  <si>
    <t xml:space="preserve">27</t>
  </si>
  <si>
    <t xml:space="preserve">Тариф на теплову енергію з ПДВ</t>
  </si>
  <si>
    <t xml:space="preserve">28</t>
  </si>
  <si>
    <t xml:space="preserve">Тариф на послугу з постачання теплової енергії з ПДВ</t>
  </si>
  <si>
    <t xml:space="preserve">29</t>
  </si>
  <si>
    <t xml:space="preserve">Обсяг відпуску теплової енергії з колекторів, Гкал</t>
  </si>
  <si>
    <t xml:space="preserve">30</t>
  </si>
  <si>
    <t xml:space="preserve">Обсяг реалізації теплової енергії власним споживачам, Гкал</t>
  </si>
  <si>
    <t xml:space="preserve">31</t>
  </si>
  <si>
    <t xml:space="preserve">Рівень рентабельності,%</t>
  </si>
  <si>
    <t xml:space="preserve">Директор КП "Чугуївтепло"</t>
  </si>
  <si>
    <t xml:space="preserve">Наталія ПЕТРОВА</t>
  </si>
  <si>
    <t xml:space="preserve">Економіст</t>
  </si>
  <si>
    <t xml:space="preserve">Марина ОЛІЙНИКОВА</t>
  </si>
  <si>
    <t xml:space="preserve">(оригінал підписано)</t>
  </si>
  <si>
    <t xml:space="preserve"> 2.2  Структура скоригованих одноставкових тарифів на теплову енергію, що виробляється, транспортується та постачається Комунальним підприємством "Чугуївтепло", послугу з постачання теплової енергії для потреб  населення автономно опалювального будинку вул. Харківська, 132  на 2024/2025р.р.</t>
  </si>
  <si>
    <t xml:space="preserve">==</t>
  </si>
  <si>
    <t xml:space="preserve">Тариф на послугу з постачання теплової енергії, грн/1Гкал з ПДВ</t>
  </si>
  <si>
    <t xml:space="preserve"> 2.3 Структура скоригованих одноставкових тарифів на теплову енергію, її виробництво, транспортування та постачання, послугу з постачання теплової енергії для потреб населення, що надається Комунальним підприємством "Чугуївтепло"  за допомогою ЦТП  на 2024/2025р.р.</t>
  </si>
  <si>
    <t xml:space="preserve">у тому числі:</t>
  </si>
  <si>
    <t xml:space="preserve">30.1</t>
  </si>
  <si>
    <t xml:space="preserve">Обсяг реалізації теплової енергії власним споживачам без ЦТП, Гкал</t>
  </si>
  <si>
    <t xml:space="preserve">30.2</t>
  </si>
  <si>
    <t xml:space="preserve">Обсяг реалізації теплової енергії власним споживачам з ЦТП, Гкал</t>
  </si>
  <si>
    <t xml:space="preserve">2.4 Структура скоригованих одноставкових тарифів на теплову енергію, її виробництво, транспортування та постачання, послугу з постачання теплової енергії для потреб бюджетних установ і організацій та інших споживачів, що надається з допомогою ЦТП КП "Чугуївтепло" на 2024/2025 роки</t>
  </si>
  <si>
    <t xml:space="preserve">Для потреб бюджетних установ</t>
  </si>
  <si>
    <t xml:space="preserve">Для потреб інших споживачів</t>
  </si>
  <si>
    <t xml:space="preserve">2.5  Структура скоригованих одноставкових тарифів на теплову енергію, її виробництво, транспортування та постачання, послугу з постачання теплової енергії для потреб населення, що надається Комунальним підприємством "Чугуївтепло"  без допомоги ЦТП на 2024/2025р.р.</t>
  </si>
  <si>
    <t xml:space="preserve">2.6 Структура скоригованих одноставкових тарифів на теплову енергію, її виробництво, транспортування та постачання, послугу з постачання теплової енергії для потреб бюджетних установ і організацій та інших споживачів, що надається КП "Чугуївтепло" без допомоги ЦТП  на 2024/2025 роки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</si>
</sst>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0"/>
    <numFmt numFmtId="167" formatCode="0.00"/>
    <numFmt numFmtId="168" formatCode="0.0"/>
    <numFmt numFmtId="169" formatCode="0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 val="true"/>
      <sz val="10.5"/>
      <name val="Times New Roman"/>
      <family val="1"/>
      <charset val="204"/>
    </font>
    <font>
      <sz val="10.5"/>
      <name val="Times New Roman"/>
      <family val="1"/>
      <charset val="204"/>
    </font>
    <font>
      <b val="true"/>
      <sz val="10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i val="true"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5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B104" activeCellId="0" sqref="B10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1" width="51.42"/>
    <col collapsed="false" customWidth="true" hidden="false" outlineLevel="0" max="3" min="3" style="1" width="9.57"/>
    <col collapsed="false" customWidth="true" hidden="false" outlineLevel="0" max="4" min="4" style="1" width="23.71"/>
    <col collapsed="false" customWidth="true" hidden="false" outlineLevel="0" max="5" min="5" style="1" width="0.29"/>
    <col collapsed="false" customWidth="true" hidden="false" outlineLevel="0" max="6" min="6" style="1" width="3.15"/>
    <col collapsed="false" customWidth="true" hidden="false" outlineLevel="0" max="257" min="257" style="1" width="6.14"/>
    <col collapsed="false" customWidth="true" hidden="false" outlineLevel="0" max="258" min="258" style="1" width="39.42"/>
    <col collapsed="false" customWidth="true" hidden="false" outlineLevel="0" max="259" min="259" style="1" width="9.57"/>
    <col collapsed="false" customWidth="true" hidden="false" outlineLevel="0" max="513" min="513" style="1" width="6.14"/>
    <col collapsed="false" customWidth="true" hidden="false" outlineLevel="0" max="514" min="514" style="1" width="39.42"/>
    <col collapsed="false" customWidth="true" hidden="false" outlineLevel="0" max="515" min="515" style="1" width="9.57"/>
    <col collapsed="false" customWidth="true" hidden="false" outlineLevel="0" max="769" min="769" style="1" width="6.14"/>
    <col collapsed="false" customWidth="true" hidden="false" outlineLevel="0" max="770" min="770" style="1" width="39.42"/>
    <col collapsed="false" customWidth="true" hidden="false" outlineLevel="0" max="771" min="771" style="1" width="9.57"/>
    <col collapsed="false" customWidth="true" hidden="false" outlineLevel="0" max="1025" min="1025" style="1" width="6.14"/>
    <col collapsed="false" customWidth="true" hidden="false" outlineLevel="0" max="1026" min="1026" style="1" width="39.42"/>
    <col collapsed="false" customWidth="true" hidden="false" outlineLevel="0" max="1027" min="1027" style="1" width="9.57"/>
    <col collapsed="false" customWidth="true" hidden="false" outlineLevel="0" max="1281" min="1281" style="1" width="6.14"/>
    <col collapsed="false" customWidth="true" hidden="false" outlineLevel="0" max="1282" min="1282" style="1" width="39.42"/>
    <col collapsed="false" customWidth="true" hidden="false" outlineLevel="0" max="1283" min="1283" style="1" width="9.57"/>
    <col collapsed="false" customWidth="true" hidden="false" outlineLevel="0" max="1537" min="1537" style="1" width="6.14"/>
    <col collapsed="false" customWidth="true" hidden="false" outlineLevel="0" max="1538" min="1538" style="1" width="39.42"/>
    <col collapsed="false" customWidth="true" hidden="false" outlineLevel="0" max="1539" min="1539" style="1" width="9.57"/>
    <col collapsed="false" customWidth="true" hidden="false" outlineLevel="0" max="1793" min="1793" style="1" width="6.14"/>
    <col collapsed="false" customWidth="true" hidden="false" outlineLevel="0" max="1794" min="1794" style="1" width="39.42"/>
    <col collapsed="false" customWidth="true" hidden="false" outlineLevel="0" max="1795" min="1795" style="1" width="9.57"/>
    <col collapsed="false" customWidth="true" hidden="false" outlineLevel="0" max="2049" min="2049" style="1" width="6.14"/>
    <col collapsed="false" customWidth="true" hidden="false" outlineLevel="0" max="2050" min="2050" style="1" width="39.42"/>
    <col collapsed="false" customWidth="true" hidden="false" outlineLevel="0" max="2051" min="2051" style="1" width="9.57"/>
    <col collapsed="false" customWidth="true" hidden="false" outlineLevel="0" max="2305" min="2305" style="1" width="6.14"/>
    <col collapsed="false" customWidth="true" hidden="false" outlineLevel="0" max="2306" min="2306" style="1" width="39.42"/>
    <col collapsed="false" customWidth="true" hidden="false" outlineLevel="0" max="2307" min="2307" style="1" width="9.57"/>
    <col collapsed="false" customWidth="true" hidden="false" outlineLevel="0" max="2561" min="2561" style="1" width="6.14"/>
    <col collapsed="false" customWidth="true" hidden="false" outlineLevel="0" max="2562" min="2562" style="1" width="39.42"/>
    <col collapsed="false" customWidth="true" hidden="false" outlineLevel="0" max="2563" min="2563" style="1" width="9.57"/>
    <col collapsed="false" customWidth="true" hidden="false" outlineLevel="0" max="2817" min="2817" style="1" width="6.14"/>
    <col collapsed="false" customWidth="true" hidden="false" outlineLevel="0" max="2818" min="2818" style="1" width="39.42"/>
    <col collapsed="false" customWidth="true" hidden="false" outlineLevel="0" max="2819" min="2819" style="1" width="9.57"/>
    <col collapsed="false" customWidth="true" hidden="false" outlineLevel="0" max="3073" min="3073" style="1" width="6.14"/>
    <col collapsed="false" customWidth="true" hidden="false" outlineLevel="0" max="3074" min="3074" style="1" width="39.42"/>
    <col collapsed="false" customWidth="true" hidden="false" outlineLevel="0" max="3075" min="3075" style="1" width="9.57"/>
    <col collapsed="false" customWidth="true" hidden="false" outlineLevel="0" max="3329" min="3329" style="1" width="6.14"/>
    <col collapsed="false" customWidth="true" hidden="false" outlineLevel="0" max="3330" min="3330" style="1" width="39.42"/>
    <col collapsed="false" customWidth="true" hidden="false" outlineLevel="0" max="3331" min="3331" style="1" width="9.57"/>
    <col collapsed="false" customWidth="true" hidden="false" outlineLevel="0" max="3585" min="3585" style="1" width="6.14"/>
    <col collapsed="false" customWidth="true" hidden="false" outlineLevel="0" max="3586" min="3586" style="1" width="39.42"/>
    <col collapsed="false" customWidth="true" hidden="false" outlineLevel="0" max="3587" min="3587" style="1" width="9.57"/>
    <col collapsed="false" customWidth="true" hidden="false" outlineLevel="0" max="3841" min="3841" style="1" width="6.14"/>
    <col collapsed="false" customWidth="true" hidden="false" outlineLevel="0" max="3842" min="3842" style="1" width="39.42"/>
    <col collapsed="false" customWidth="true" hidden="false" outlineLevel="0" max="3843" min="3843" style="1" width="9.57"/>
    <col collapsed="false" customWidth="true" hidden="false" outlineLevel="0" max="4097" min="4097" style="1" width="6.14"/>
    <col collapsed="false" customWidth="true" hidden="false" outlineLevel="0" max="4098" min="4098" style="1" width="39.42"/>
    <col collapsed="false" customWidth="true" hidden="false" outlineLevel="0" max="4099" min="4099" style="1" width="9.57"/>
    <col collapsed="false" customWidth="true" hidden="false" outlineLevel="0" max="4353" min="4353" style="1" width="6.14"/>
    <col collapsed="false" customWidth="true" hidden="false" outlineLevel="0" max="4354" min="4354" style="1" width="39.42"/>
    <col collapsed="false" customWidth="true" hidden="false" outlineLevel="0" max="4355" min="4355" style="1" width="9.57"/>
    <col collapsed="false" customWidth="true" hidden="false" outlineLevel="0" max="4609" min="4609" style="1" width="6.14"/>
    <col collapsed="false" customWidth="true" hidden="false" outlineLevel="0" max="4610" min="4610" style="1" width="39.42"/>
    <col collapsed="false" customWidth="true" hidden="false" outlineLevel="0" max="4611" min="4611" style="1" width="9.57"/>
    <col collapsed="false" customWidth="true" hidden="false" outlineLevel="0" max="4865" min="4865" style="1" width="6.14"/>
    <col collapsed="false" customWidth="true" hidden="false" outlineLevel="0" max="4866" min="4866" style="1" width="39.42"/>
    <col collapsed="false" customWidth="true" hidden="false" outlineLevel="0" max="4867" min="4867" style="1" width="9.57"/>
    <col collapsed="false" customWidth="true" hidden="false" outlineLevel="0" max="5121" min="5121" style="1" width="6.14"/>
    <col collapsed="false" customWidth="true" hidden="false" outlineLevel="0" max="5122" min="5122" style="1" width="39.42"/>
    <col collapsed="false" customWidth="true" hidden="false" outlineLevel="0" max="5123" min="5123" style="1" width="9.57"/>
    <col collapsed="false" customWidth="true" hidden="false" outlineLevel="0" max="5377" min="5377" style="1" width="6.14"/>
    <col collapsed="false" customWidth="true" hidden="false" outlineLevel="0" max="5378" min="5378" style="1" width="39.42"/>
    <col collapsed="false" customWidth="true" hidden="false" outlineLevel="0" max="5379" min="5379" style="1" width="9.57"/>
    <col collapsed="false" customWidth="true" hidden="false" outlineLevel="0" max="5633" min="5633" style="1" width="6.14"/>
    <col collapsed="false" customWidth="true" hidden="false" outlineLevel="0" max="5634" min="5634" style="1" width="39.42"/>
    <col collapsed="false" customWidth="true" hidden="false" outlineLevel="0" max="5635" min="5635" style="1" width="9.57"/>
    <col collapsed="false" customWidth="true" hidden="false" outlineLevel="0" max="5889" min="5889" style="1" width="6.14"/>
    <col collapsed="false" customWidth="true" hidden="false" outlineLevel="0" max="5890" min="5890" style="1" width="39.42"/>
    <col collapsed="false" customWidth="true" hidden="false" outlineLevel="0" max="5891" min="5891" style="1" width="9.57"/>
    <col collapsed="false" customWidth="true" hidden="false" outlineLevel="0" max="6145" min="6145" style="1" width="6.14"/>
    <col collapsed="false" customWidth="true" hidden="false" outlineLevel="0" max="6146" min="6146" style="1" width="39.42"/>
    <col collapsed="false" customWidth="true" hidden="false" outlineLevel="0" max="6147" min="6147" style="1" width="9.57"/>
    <col collapsed="false" customWidth="true" hidden="false" outlineLevel="0" max="6401" min="6401" style="1" width="6.14"/>
    <col collapsed="false" customWidth="true" hidden="false" outlineLevel="0" max="6402" min="6402" style="1" width="39.42"/>
    <col collapsed="false" customWidth="true" hidden="false" outlineLevel="0" max="6403" min="6403" style="1" width="9.57"/>
    <col collapsed="false" customWidth="true" hidden="false" outlineLevel="0" max="6657" min="6657" style="1" width="6.14"/>
    <col collapsed="false" customWidth="true" hidden="false" outlineLevel="0" max="6658" min="6658" style="1" width="39.42"/>
    <col collapsed="false" customWidth="true" hidden="false" outlineLevel="0" max="6659" min="6659" style="1" width="9.57"/>
    <col collapsed="false" customWidth="true" hidden="false" outlineLevel="0" max="6913" min="6913" style="1" width="6.14"/>
    <col collapsed="false" customWidth="true" hidden="false" outlineLevel="0" max="6914" min="6914" style="1" width="39.42"/>
    <col collapsed="false" customWidth="true" hidden="false" outlineLevel="0" max="6915" min="6915" style="1" width="9.57"/>
    <col collapsed="false" customWidth="true" hidden="false" outlineLevel="0" max="7169" min="7169" style="1" width="6.14"/>
    <col collapsed="false" customWidth="true" hidden="false" outlineLevel="0" max="7170" min="7170" style="1" width="39.42"/>
    <col collapsed="false" customWidth="true" hidden="false" outlineLevel="0" max="7171" min="7171" style="1" width="9.57"/>
    <col collapsed="false" customWidth="true" hidden="false" outlineLevel="0" max="7425" min="7425" style="1" width="6.14"/>
    <col collapsed="false" customWidth="true" hidden="false" outlineLevel="0" max="7426" min="7426" style="1" width="39.42"/>
    <col collapsed="false" customWidth="true" hidden="false" outlineLevel="0" max="7427" min="7427" style="1" width="9.57"/>
    <col collapsed="false" customWidth="true" hidden="false" outlineLevel="0" max="7681" min="7681" style="1" width="6.14"/>
    <col collapsed="false" customWidth="true" hidden="false" outlineLevel="0" max="7682" min="7682" style="1" width="39.42"/>
    <col collapsed="false" customWidth="true" hidden="false" outlineLevel="0" max="7683" min="7683" style="1" width="9.57"/>
    <col collapsed="false" customWidth="true" hidden="false" outlineLevel="0" max="7937" min="7937" style="1" width="6.14"/>
    <col collapsed="false" customWidth="true" hidden="false" outlineLevel="0" max="7938" min="7938" style="1" width="39.42"/>
    <col collapsed="false" customWidth="true" hidden="false" outlineLevel="0" max="7939" min="7939" style="1" width="9.57"/>
    <col collapsed="false" customWidth="true" hidden="false" outlineLevel="0" max="8193" min="8193" style="1" width="6.14"/>
    <col collapsed="false" customWidth="true" hidden="false" outlineLevel="0" max="8194" min="8194" style="1" width="39.42"/>
    <col collapsed="false" customWidth="true" hidden="false" outlineLevel="0" max="8195" min="8195" style="1" width="9.57"/>
    <col collapsed="false" customWidth="true" hidden="false" outlineLevel="0" max="8449" min="8449" style="1" width="6.14"/>
    <col collapsed="false" customWidth="true" hidden="false" outlineLevel="0" max="8450" min="8450" style="1" width="39.42"/>
    <col collapsed="false" customWidth="true" hidden="false" outlineLevel="0" max="8451" min="8451" style="1" width="9.57"/>
    <col collapsed="false" customWidth="true" hidden="false" outlineLevel="0" max="8705" min="8705" style="1" width="6.14"/>
    <col collapsed="false" customWidth="true" hidden="false" outlineLevel="0" max="8706" min="8706" style="1" width="39.42"/>
    <col collapsed="false" customWidth="true" hidden="false" outlineLevel="0" max="8707" min="8707" style="1" width="9.57"/>
    <col collapsed="false" customWidth="true" hidden="false" outlineLevel="0" max="8961" min="8961" style="1" width="6.14"/>
    <col collapsed="false" customWidth="true" hidden="false" outlineLevel="0" max="8962" min="8962" style="1" width="39.42"/>
    <col collapsed="false" customWidth="true" hidden="false" outlineLevel="0" max="8963" min="8963" style="1" width="9.57"/>
    <col collapsed="false" customWidth="true" hidden="false" outlineLevel="0" max="9217" min="9217" style="1" width="6.14"/>
    <col collapsed="false" customWidth="true" hidden="false" outlineLevel="0" max="9218" min="9218" style="1" width="39.42"/>
    <col collapsed="false" customWidth="true" hidden="false" outlineLevel="0" max="9219" min="9219" style="1" width="9.57"/>
    <col collapsed="false" customWidth="true" hidden="false" outlineLevel="0" max="9473" min="9473" style="1" width="6.14"/>
    <col collapsed="false" customWidth="true" hidden="false" outlineLevel="0" max="9474" min="9474" style="1" width="39.42"/>
    <col collapsed="false" customWidth="true" hidden="false" outlineLevel="0" max="9475" min="9475" style="1" width="9.57"/>
    <col collapsed="false" customWidth="true" hidden="false" outlineLevel="0" max="9729" min="9729" style="1" width="6.14"/>
    <col collapsed="false" customWidth="true" hidden="false" outlineLevel="0" max="9730" min="9730" style="1" width="39.42"/>
    <col collapsed="false" customWidth="true" hidden="false" outlineLevel="0" max="9731" min="9731" style="1" width="9.57"/>
    <col collapsed="false" customWidth="true" hidden="false" outlineLevel="0" max="9985" min="9985" style="1" width="6.14"/>
    <col collapsed="false" customWidth="true" hidden="false" outlineLevel="0" max="9986" min="9986" style="1" width="39.42"/>
    <col collapsed="false" customWidth="true" hidden="false" outlineLevel="0" max="9987" min="9987" style="1" width="9.57"/>
    <col collapsed="false" customWidth="true" hidden="false" outlineLevel="0" max="10241" min="10241" style="1" width="6.14"/>
    <col collapsed="false" customWidth="true" hidden="false" outlineLevel="0" max="10242" min="10242" style="1" width="39.42"/>
    <col collapsed="false" customWidth="true" hidden="false" outlineLevel="0" max="10243" min="10243" style="1" width="9.57"/>
    <col collapsed="false" customWidth="true" hidden="false" outlineLevel="0" max="10497" min="10497" style="1" width="6.14"/>
    <col collapsed="false" customWidth="true" hidden="false" outlineLevel="0" max="10498" min="10498" style="1" width="39.42"/>
    <col collapsed="false" customWidth="true" hidden="false" outlineLevel="0" max="10499" min="10499" style="1" width="9.57"/>
    <col collapsed="false" customWidth="true" hidden="false" outlineLevel="0" max="10753" min="10753" style="1" width="6.14"/>
    <col collapsed="false" customWidth="true" hidden="false" outlineLevel="0" max="10754" min="10754" style="1" width="39.42"/>
    <col collapsed="false" customWidth="true" hidden="false" outlineLevel="0" max="10755" min="10755" style="1" width="9.57"/>
    <col collapsed="false" customWidth="true" hidden="false" outlineLevel="0" max="11009" min="11009" style="1" width="6.14"/>
    <col collapsed="false" customWidth="true" hidden="false" outlineLevel="0" max="11010" min="11010" style="1" width="39.42"/>
    <col collapsed="false" customWidth="true" hidden="false" outlineLevel="0" max="11011" min="11011" style="1" width="9.57"/>
    <col collapsed="false" customWidth="true" hidden="false" outlineLevel="0" max="11265" min="11265" style="1" width="6.14"/>
    <col collapsed="false" customWidth="true" hidden="false" outlineLevel="0" max="11266" min="11266" style="1" width="39.42"/>
    <col collapsed="false" customWidth="true" hidden="false" outlineLevel="0" max="11267" min="11267" style="1" width="9.57"/>
    <col collapsed="false" customWidth="true" hidden="false" outlineLevel="0" max="11521" min="11521" style="1" width="6.14"/>
    <col collapsed="false" customWidth="true" hidden="false" outlineLevel="0" max="11522" min="11522" style="1" width="39.42"/>
    <col collapsed="false" customWidth="true" hidden="false" outlineLevel="0" max="11523" min="11523" style="1" width="9.57"/>
    <col collapsed="false" customWidth="true" hidden="false" outlineLevel="0" max="11777" min="11777" style="1" width="6.14"/>
    <col collapsed="false" customWidth="true" hidden="false" outlineLevel="0" max="11778" min="11778" style="1" width="39.42"/>
    <col collapsed="false" customWidth="true" hidden="false" outlineLevel="0" max="11779" min="11779" style="1" width="9.57"/>
    <col collapsed="false" customWidth="true" hidden="false" outlineLevel="0" max="12033" min="12033" style="1" width="6.14"/>
    <col collapsed="false" customWidth="true" hidden="false" outlineLevel="0" max="12034" min="12034" style="1" width="39.42"/>
    <col collapsed="false" customWidth="true" hidden="false" outlineLevel="0" max="12035" min="12035" style="1" width="9.57"/>
    <col collapsed="false" customWidth="true" hidden="false" outlineLevel="0" max="12289" min="12289" style="1" width="6.14"/>
    <col collapsed="false" customWidth="true" hidden="false" outlineLevel="0" max="12290" min="12290" style="1" width="39.42"/>
    <col collapsed="false" customWidth="true" hidden="false" outlineLevel="0" max="12291" min="12291" style="1" width="9.57"/>
    <col collapsed="false" customWidth="true" hidden="false" outlineLevel="0" max="12545" min="12545" style="1" width="6.14"/>
    <col collapsed="false" customWidth="true" hidden="false" outlineLevel="0" max="12546" min="12546" style="1" width="39.42"/>
    <col collapsed="false" customWidth="true" hidden="false" outlineLevel="0" max="12547" min="12547" style="1" width="9.57"/>
    <col collapsed="false" customWidth="true" hidden="false" outlineLevel="0" max="12801" min="12801" style="1" width="6.14"/>
    <col collapsed="false" customWidth="true" hidden="false" outlineLevel="0" max="12802" min="12802" style="1" width="39.42"/>
    <col collapsed="false" customWidth="true" hidden="false" outlineLevel="0" max="12803" min="12803" style="1" width="9.57"/>
    <col collapsed="false" customWidth="true" hidden="false" outlineLevel="0" max="13057" min="13057" style="1" width="6.14"/>
    <col collapsed="false" customWidth="true" hidden="false" outlineLevel="0" max="13058" min="13058" style="1" width="39.42"/>
    <col collapsed="false" customWidth="true" hidden="false" outlineLevel="0" max="13059" min="13059" style="1" width="9.57"/>
    <col collapsed="false" customWidth="true" hidden="false" outlineLevel="0" max="13313" min="13313" style="1" width="6.14"/>
    <col collapsed="false" customWidth="true" hidden="false" outlineLevel="0" max="13314" min="13314" style="1" width="39.42"/>
    <col collapsed="false" customWidth="true" hidden="false" outlineLevel="0" max="13315" min="13315" style="1" width="9.57"/>
    <col collapsed="false" customWidth="true" hidden="false" outlineLevel="0" max="13569" min="13569" style="1" width="6.14"/>
    <col collapsed="false" customWidth="true" hidden="false" outlineLevel="0" max="13570" min="13570" style="1" width="39.42"/>
    <col collapsed="false" customWidth="true" hidden="false" outlineLevel="0" max="13571" min="13571" style="1" width="9.57"/>
    <col collapsed="false" customWidth="true" hidden="false" outlineLevel="0" max="13825" min="13825" style="1" width="6.14"/>
    <col collapsed="false" customWidth="true" hidden="false" outlineLevel="0" max="13826" min="13826" style="1" width="39.42"/>
    <col collapsed="false" customWidth="true" hidden="false" outlineLevel="0" max="13827" min="13827" style="1" width="9.57"/>
    <col collapsed="false" customWidth="true" hidden="false" outlineLevel="0" max="14081" min="14081" style="1" width="6.14"/>
    <col collapsed="false" customWidth="true" hidden="false" outlineLevel="0" max="14082" min="14082" style="1" width="39.42"/>
    <col collapsed="false" customWidth="true" hidden="false" outlineLevel="0" max="14083" min="14083" style="1" width="9.57"/>
    <col collapsed="false" customWidth="true" hidden="false" outlineLevel="0" max="14337" min="14337" style="1" width="6.14"/>
    <col collapsed="false" customWidth="true" hidden="false" outlineLevel="0" max="14338" min="14338" style="1" width="39.42"/>
    <col collapsed="false" customWidth="true" hidden="false" outlineLevel="0" max="14339" min="14339" style="1" width="9.57"/>
    <col collapsed="false" customWidth="true" hidden="false" outlineLevel="0" max="14593" min="14593" style="1" width="6.14"/>
    <col collapsed="false" customWidth="true" hidden="false" outlineLevel="0" max="14594" min="14594" style="1" width="39.42"/>
    <col collapsed="false" customWidth="true" hidden="false" outlineLevel="0" max="14595" min="14595" style="1" width="9.57"/>
    <col collapsed="false" customWidth="true" hidden="false" outlineLevel="0" max="14849" min="14849" style="1" width="6.14"/>
    <col collapsed="false" customWidth="true" hidden="false" outlineLevel="0" max="14850" min="14850" style="1" width="39.42"/>
    <col collapsed="false" customWidth="true" hidden="false" outlineLevel="0" max="14851" min="14851" style="1" width="9.57"/>
    <col collapsed="false" customWidth="true" hidden="false" outlineLevel="0" max="15105" min="15105" style="1" width="6.14"/>
    <col collapsed="false" customWidth="true" hidden="false" outlineLevel="0" max="15106" min="15106" style="1" width="39.42"/>
    <col collapsed="false" customWidth="true" hidden="false" outlineLevel="0" max="15107" min="15107" style="1" width="9.57"/>
    <col collapsed="false" customWidth="true" hidden="false" outlineLevel="0" max="15361" min="15361" style="1" width="6.14"/>
    <col collapsed="false" customWidth="true" hidden="false" outlineLevel="0" max="15362" min="15362" style="1" width="39.42"/>
    <col collapsed="false" customWidth="true" hidden="false" outlineLevel="0" max="15363" min="15363" style="1" width="9.57"/>
    <col collapsed="false" customWidth="true" hidden="false" outlineLevel="0" max="15617" min="15617" style="1" width="6.14"/>
    <col collapsed="false" customWidth="true" hidden="false" outlineLevel="0" max="15618" min="15618" style="1" width="39.42"/>
    <col collapsed="false" customWidth="true" hidden="false" outlineLevel="0" max="15619" min="15619" style="1" width="9.57"/>
    <col collapsed="false" customWidth="true" hidden="false" outlineLevel="0" max="15873" min="15873" style="1" width="6.14"/>
    <col collapsed="false" customWidth="true" hidden="false" outlineLevel="0" max="15874" min="15874" style="1" width="39.42"/>
    <col collapsed="false" customWidth="true" hidden="false" outlineLevel="0" max="15875" min="15875" style="1" width="9.57"/>
    <col collapsed="false" customWidth="true" hidden="false" outlineLevel="0" max="16129" min="16129" style="1" width="6.14"/>
    <col collapsed="false" customWidth="true" hidden="false" outlineLevel="0" max="16130" min="16130" style="1" width="39.42"/>
    <col collapsed="false" customWidth="true" hidden="false" outlineLevel="0" max="16131" min="16131" style="1" width="9.57"/>
  </cols>
  <sheetData>
    <row r="1" customFormat="false" ht="15" hidden="false" customHeight="false" outlineLevel="0" collapsed="false">
      <c r="A1" s="2"/>
      <c r="B1" s="3" t="s">
        <v>0</v>
      </c>
      <c r="C1" s="2"/>
      <c r="D1" s="2"/>
      <c r="E1" s="2"/>
      <c r="F1" s="2"/>
    </row>
    <row r="2" customFormat="false" ht="15" hidden="false" customHeight="false" outlineLevel="0" collapsed="false">
      <c r="A2" s="2"/>
      <c r="B2" s="3" t="s">
        <v>1</v>
      </c>
      <c r="C2" s="2" t="s">
        <v>2</v>
      </c>
      <c r="D2" s="4"/>
      <c r="E2" s="2"/>
      <c r="F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</row>
    <row r="4" customFormat="false" ht="50.25" hidden="false" customHeight="true" outlineLevel="0" collapsed="false">
      <c r="A4" s="5" t="s">
        <v>3</v>
      </c>
      <c r="B4" s="5"/>
      <c r="C4" s="5"/>
      <c r="D4" s="5"/>
      <c r="E4" s="5"/>
      <c r="F4" s="5"/>
    </row>
    <row r="5" customFormat="false" ht="15" hidden="false" customHeight="false" outlineLevel="0" collapsed="false">
      <c r="A5" s="6" t="s">
        <v>4</v>
      </c>
      <c r="B5" s="2"/>
      <c r="C5" s="2"/>
      <c r="D5" s="2"/>
      <c r="E5" s="2"/>
      <c r="F5" s="2"/>
    </row>
    <row r="6" customFormat="false" ht="25.5" hidden="false" customHeight="true" outlineLevel="0" collapsed="false">
      <c r="A6" s="7" t="s">
        <v>5</v>
      </c>
      <c r="B6" s="8" t="s">
        <v>6</v>
      </c>
      <c r="C6" s="9" t="s">
        <v>7</v>
      </c>
      <c r="D6" s="9"/>
      <c r="E6" s="10"/>
      <c r="F6" s="10"/>
    </row>
    <row r="7" customFormat="false" ht="25.35" hidden="false" customHeight="false" outlineLevel="0" collapsed="false">
      <c r="A7" s="7"/>
      <c r="B7" s="8"/>
      <c r="C7" s="11" t="s">
        <v>8</v>
      </c>
      <c r="D7" s="11" t="s">
        <v>9</v>
      </c>
      <c r="E7" s="12"/>
      <c r="F7" s="12"/>
    </row>
    <row r="8" customFormat="false" ht="15" hidden="false" customHeight="false" outlineLevel="0" collapsed="false">
      <c r="A8" s="13" t="s">
        <v>10</v>
      </c>
      <c r="B8" s="14" t="n">
        <v>2</v>
      </c>
      <c r="C8" s="14" t="n">
        <v>3</v>
      </c>
      <c r="D8" s="8" t="n">
        <v>4</v>
      </c>
      <c r="E8" s="15"/>
      <c r="F8" s="15"/>
    </row>
    <row r="9" customFormat="false" ht="15" hidden="false" customHeight="false" outlineLevel="0" collapsed="false">
      <c r="A9" s="16"/>
      <c r="B9" s="17" t="s">
        <v>11</v>
      </c>
      <c r="C9" s="18"/>
      <c r="D9" s="18"/>
      <c r="E9" s="15"/>
      <c r="F9" s="15"/>
    </row>
    <row r="10" customFormat="false" ht="15" hidden="false" customHeight="false" outlineLevel="0" collapsed="false">
      <c r="A10" s="19" t="s">
        <v>10</v>
      </c>
      <c r="B10" s="20" t="s">
        <v>12</v>
      </c>
      <c r="C10" s="21" t="n">
        <f aca="false">C11+C17+C18+C21</f>
        <v>731.477</v>
      </c>
      <c r="D10" s="22" t="n">
        <f aca="false">C10/C95*1000</f>
        <v>1797.24078624079</v>
      </c>
      <c r="E10" s="23"/>
      <c r="F10" s="24"/>
    </row>
    <row r="11" customFormat="false" ht="15" hidden="false" customHeight="false" outlineLevel="0" collapsed="false">
      <c r="A11" s="25" t="s">
        <v>13</v>
      </c>
      <c r="B11" s="26" t="s">
        <v>14</v>
      </c>
      <c r="C11" s="27" t="n">
        <f aca="false">C12+C13+C14+C15+C16</f>
        <v>559.644</v>
      </c>
      <c r="D11" s="28" t="n">
        <f aca="false">C11/C95*1000</f>
        <v>1375.04668304668</v>
      </c>
      <c r="E11" s="29"/>
      <c r="F11" s="24"/>
    </row>
    <row r="12" customFormat="false" ht="15" hidden="false" customHeight="false" outlineLevel="0" collapsed="false">
      <c r="A12" s="30" t="s">
        <v>15</v>
      </c>
      <c r="B12" s="31" t="s">
        <v>16</v>
      </c>
      <c r="C12" s="27" t="n">
        <v>477.805</v>
      </c>
      <c r="D12" s="28" t="n">
        <f aca="false">C12/C95*1000</f>
        <v>1173.96805896806</v>
      </c>
      <c r="E12" s="29"/>
      <c r="F12" s="24"/>
    </row>
    <row r="13" customFormat="false" ht="15" hidden="false" customHeight="false" outlineLevel="0" collapsed="false">
      <c r="A13" s="30" t="s">
        <v>17</v>
      </c>
      <c r="B13" s="31" t="s">
        <v>18</v>
      </c>
      <c r="C13" s="27" t="n">
        <v>67.28</v>
      </c>
      <c r="D13" s="28" t="n">
        <f aca="false">C13/C95*1000</f>
        <v>165.307125307125</v>
      </c>
      <c r="E13" s="29"/>
      <c r="F13" s="24"/>
    </row>
    <row r="14" customFormat="false" ht="15" hidden="false" customHeight="false" outlineLevel="0" collapsed="false">
      <c r="A14" s="25" t="s">
        <v>19</v>
      </c>
      <c r="B14" s="31" t="s">
        <v>20</v>
      </c>
      <c r="C14" s="27" t="n">
        <v>0</v>
      </c>
      <c r="D14" s="28" t="n">
        <v>0</v>
      </c>
      <c r="E14" s="29"/>
      <c r="F14" s="24"/>
    </row>
    <row r="15" customFormat="false" ht="15" hidden="false" customHeight="false" outlineLevel="0" collapsed="false">
      <c r="A15" s="25" t="s">
        <v>21</v>
      </c>
      <c r="B15" s="32" t="s">
        <v>22</v>
      </c>
      <c r="C15" s="27" t="n">
        <v>10.245</v>
      </c>
      <c r="D15" s="28" t="n">
        <f aca="false">C15/C95*1000</f>
        <v>25.1719901719902</v>
      </c>
      <c r="E15" s="29"/>
      <c r="F15" s="24"/>
    </row>
    <row r="16" customFormat="false" ht="15" hidden="false" customHeight="false" outlineLevel="0" collapsed="false">
      <c r="A16" s="25" t="s">
        <v>23</v>
      </c>
      <c r="B16" s="32" t="s">
        <v>24</v>
      </c>
      <c r="C16" s="27" t="n">
        <v>4.314</v>
      </c>
      <c r="D16" s="28" t="n">
        <f aca="false">C16/C95*1000</f>
        <v>10.5995085995086</v>
      </c>
      <c r="E16" s="29"/>
      <c r="F16" s="24"/>
    </row>
    <row r="17" customFormat="false" ht="23.85" hidden="false" customHeight="false" outlineLevel="0" collapsed="false">
      <c r="A17" s="25" t="s">
        <v>25</v>
      </c>
      <c r="B17" s="33" t="s">
        <v>26</v>
      </c>
      <c r="C17" s="27" t="n">
        <v>111.853</v>
      </c>
      <c r="D17" s="28" t="n">
        <f aca="false">C17/C95*1000</f>
        <v>274.823095823096</v>
      </c>
      <c r="E17" s="29"/>
      <c r="F17" s="24"/>
    </row>
    <row r="18" customFormat="false" ht="15" hidden="false" customHeight="false" outlineLevel="0" collapsed="false">
      <c r="A18" s="25" t="s">
        <v>27</v>
      </c>
      <c r="B18" s="26" t="s">
        <v>28</v>
      </c>
      <c r="C18" s="27" t="n">
        <f aca="false">C19+C20</f>
        <v>1.072</v>
      </c>
      <c r="D18" s="28" t="n">
        <f aca="false">C18/C95*1000</f>
        <v>2.63390663390663</v>
      </c>
      <c r="E18" s="29"/>
      <c r="F18" s="24"/>
    </row>
    <row r="19" customFormat="false" ht="15" hidden="false" customHeight="false" outlineLevel="0" collapsed="false">
      <c r="A19" s="30" t="s">
        <v>29</v>
      </c>
      <c r="B19" s="31" t="s">
        <v>30</v>
      </c>
      <c r="C19" s="27" t="n">
        <v>1.072</v>
      </c>
      <c r="D19" s="28" t="n">
        <f aca="false">C19/C95*1000</f>
        <v>2.63390663390663</v>
      </c>
      <c r="E19" s="29"/>
      <c r="F19" s="24"/>
    </row>
    <row r="20" customFormat="false" ht="15" hidden="false" customHeight="false" outlineLevel="0" collapsed="false">
      <c r="A20" s="30" t="s">
        <v>31</v>
      </c>
      <c r="B20" s="31" t="s">
        <v>32</v>
      </c>
      <c r="C20" s="27" t="n">
        <v>0</v>
      </c>
      <c r="D20" s="28" t="n">
        <f aca="false">C20/C95*1000</f>
        <v>0</v>
      </c>
      <c r="E20" s="29"/>
      <c r="F20" s="24"/>
    </row>
    <row r="21" customFormat="false" ht="15" hidden="false" customHeight="false" outlineLevel="0" collapsed="false">
      <c r="A21" s="25" t="s">
        <v>33</v>
      </c>
      <c r="B21" s="26" t="s">
        <v>34</v>
      </c>
      <c r="C21" s="27" t="n">
        <f aca="false">C22+C23</f>
        <v>58.908</v>
      </c>
      <c r="D21" s="28" t="n">
        <f aca="false">C21/C95*1000</f>
        <v>144.737100737101</v>
      </c>
      <c r="E21" s="29"/>
      <c r="F21" s="24"/>
    </row>
    <row r="22" customFormat="false" ht="25.35" hidden="false" customHeight="false" outlineLevel="0" collapsed="false">
      <c r="A22" s="30" t="s">
        <v>35</v>
      </c>
      <c r="B22" s="32" t="s">
        <v>36</v>
      </c>
      <c r="C22" s="27" t="n">
        <v>45.844</v>
      </c>
      <c r="D22" s="28" t="n">
        <f aca="false">C22/C95*1000</f>
        <v>112.638820638821</v>
      </c>
      <c r="E22" s="29"/>
      <c r="F22" s="24"/>
    </row>
    <row r="23" customFormat="false" ht="15" hidden="false" customHeight="false" outlineLevel="0" collapsed="false">
      <c r="A23" s="30" t="s">
        <v>37</v>
      </c>
      <c r="B23" s="31" t="s">
        <v>38</v>
      </c>
      <c r="C23" s="27" t="n">
        <v>13.064</v>
      </c>
      <c r="D23" s="28" t="n">
        <f aca="false">C23/C95*1000</f>
        <v>32.0982800982801</v>
      </c>
      <c r="E23" s="29"/>
      <c r="F23" s="24"/>
    </row>
    <row r="24" customFormat="false" ht="15" hidden="false" customHeight="false" outlineLevel="0" collapsed="false">
      <c r="A24" s="34" t="s">
        <v>39</v>
      </c>
      <c r="B24" s="26" t="s">
        <v>40</v>
      </c>
      <c r="C24" s="35" t="n">
        <f aca="false">C25+C26</f>
        <v>31.108</v>
      </c>
      <c r="D24" s="28" t="n">
        <f aca="false">C24/C95*1000</f>
        <v>76.4324324324324</v>
      </c>
      <c r="E24" s="23"/>
      <c r="F24" s="24"/>
    </row>
    <row r="25" customFormat="false" ht="25.35" hidden="false" customHeight="false" outlineLevel="0" collapsed="false">
      <c r="A25" s="30" t="s">
        <v>41</v>
      </c>
      <c r="B25" s="32" t="s">
        <v>36</v>
      </c>
      <c r="C25" s="27" t="n">
        <v>23.138</v>
      </c>
      <c r="D25" s="28" t="n">
        <f aca="false">C25/C95*1000</f>
        <v>56.8501228501229</v>
      </c>
      <c r="E25" s="29"/>
      <c r="F25" s="24"/>
    </row>
    <row r="26" customFormat="false" ht="15" hidden="false" customHeight="false" outlineLevel="0" collapsed="false">
      <c r="A26" s="30" t="s">
        <v>42</v>
      </c>
      <c r="B26" s="31" t="s">
        <v>38</v>
      </c>
      <c r="C26" s="27" t="n">
        <v>7.97</v>
      </c>
      <c r="D26" s="28" t="n">
        <f aca="false">C26/C95*1000</f>
        <v>19.5823095823096</v>
      </c>
      <c r="E26" s="29"/>
      <c r="F26" s="24"/>
    </row>
    <row r="27" customFormat="false" ht="15" hidden="false" customHeight="false" outlineLevel="0" collapsed="false">
      <c r="A27" s="36" t="s">
        <v>43</v>
      </c>
      <c r="B27" s="37" t="s">
        <v>44</v>
      </c>
      <c r="C27" s="35" t="n">
        <f aca="false">C10+C24</f>
        <v>762.585</v>
      </c>
      <c r="D27" s="28" t="n">
        <f aca="false">C27:C28/C95*1000-0.005</f>
        <v>1873.66821867322</v>
      </c>
      <c r="E27" s="24"/>
      <c r="F27" s="24"/>
    </row>
    <row r="28" customFormat="false" ht="15" hidden="false" customHeight="false" outlineLevel="0" collapsed="false">
      <c r="A28" s="34" t="s">
        <v>45</v>
      </c>
      <c r="B28" s="26" t="s">
        <v>46</v>
      </c>
      <c r="C28" s="27" t="n">
        <v>0</v>
      </c>
      <c r="D28" s="28" t="n">
        <v>0</v>
      </c>
      <c r="E28" s="24"/>
      <c r="F28" s="24"/>
    </row>
    <row r="29" customFormat="false" ht="15" hidden="false" customHeight="false" outlineLevel="0" collapsed="false">
      <c r="A29" s="34" t="s">
        <v>47</v>
      </c>
      <c r="B29" s="26" t="s">
        <v>48</v>
      </c>
      <c r="C29" s="35" t="n">
        <f aca="false">C30+C31+C32</f>
        <v>34.911</v>
      </c>
      <c r="D29" s="28" t="n">
        <f aca="false">C29/C95*1000</f>
        <v>85.7764127764128</v>
      </c>
      <c r="E29" s="24"/>
      <c r="F29" s="24"/>
    </row>
    <row r="30" customFormat="false" ht="15" hidden="false" customHeight="false" outlineLevel="0" collapsed="false">
      <c r="A30" s="25" t="s">
        <v>49</v>
      </c>
      <c r="B30" s="31" t="s">
        <v>50</v>
      </c>
      <c r="C30" s="27" t="n">
        <v>6.284</v>
      </c>
      <c r="D30" s="28" t="n">
        <f aca="false">C30/C95*1000</f>
        <v>15.4398034398034</v>
      </c>
      <c r="E30" s="24"/>
      <c r="F30" s="24"/>
    </row>
    <row r="31" customFormat="false" ht="15" hidden="false" customHeight="false" outlineLevel="0" collapsed="false">
      <c r="A31" s="25" t="s">
        <v>51</v>
      </c>
      <c r="B31" s="32" t="s">
        <v>52</v>
      </c>
      <c r="C31" s="27" t="n">
        <v>0</v>
      </c>
      <c r="D31" s="28" t="n">
        <f aca="false">C31/C95*1000</f>
        <v>0</v>
      </c>
      <c r="E31" s="38"/>
      <c r="F31" s="24"/>
    </row>
    <row r="32" customFormat="false" ht="15" hidden="false" customHeight="false" outlineLevel="0" collapsed="false">
      <c r="A32" s="25" t="s">
        <v>53</v>
      </c>
      <c r="B32" s="33" t="s">
        <v>54</v>
      </c>
      <c r="C32" s="27" t="n">
        <v>28.627</v>
      </c>
      <c r="D32" s="28" t="n">
        <f aca="false">C32/C94*1000</f>
        <v>70.3366093366093</v>
      </c>
      <c r="E32" s="24"/>
      <c r="F32" s="24"/>
    </row>
    <row r="33" customFormat="false" ht="23.85" hidden="false" customHeight="false" outlineLevel="0" collapsed="false">
      <c r="A33" s="39" t="s">
        <v>55</v>
      </c>
      <c r="B33" s="37" t="s">
        <v>56</v>
      </c>
      <c r="C33" s="35" t="n">
        <f aca="false">C27+C28+C29</f>
        <v>797.496</v>
      </c>
      <c r="D33" s="28" t="n">
        <f aca="false">C33/C95*1000</f>
        <v>1959.44963144963</v>
      </c>
      <c r="E33" s="24"/>
      <c r="F33" s="24"/>
    </row>
    <row r="34" customFormat="false" ht="15" hidden="false" customHeight="false" outlineLevel="0" collapsed="false">
      <c r="A34" s="39" t="s">
        <v>57</v>
      </c>
      <c r="B34" s="37" t="s">
        <v>58</v>
      </c>
      <c r="C34" s="40" t="s">
        <v>59</v>
      </c>
      <c r="D34" s="41" t="n">
        <f aca="false">C33/C95*1000</f>
        <v>1959.44963144963</v>
      </c>
      <c r="E34" s="15"/>
      <c r="F34" s="24"/>
    </row>
    <row r="35" customFormat="false" ht="15" hidden="false" customHeight="false" outlineLevel="0" collapsed="false">
      <c r="A35" s="39"/>
      <c r="B35" s="42" t="s">
        <v>60</v>
      </c>
      <c r="C35" s="40"/>
      <c r="D35" s="41"/>
      <c r="E35" s="15"/>
      <c r="F35" s="24"/>
    </row>
    <row r="36" customFormat="false" ht="15" hidden="false" customHeight="false" outlineLevel="0" collapsed="false">
      <c r="A36" s="19" t="s">
        <v>61</v>
      </c>
      <c r="B36" s="20" t="s">
        <v>12</v>
      </c>
      <c r="C36" s="40" t="n">
        <v>0</v>
      </c>
      <c r="D36" s="43" t="n">
        <v>0</v>
      </c>
      <c r="E36" s="15"/>
      <c r="F36" s="24"/>
    </row>
    <row r="37" customFormat="false" ht="15" hidden="false" customHeight="false" outlineLevel="0" collapsed="false">
      <c r="A37" s="25" t="s">
        <v>62</v>
      </c>
      <c r="B37" s="26" t="s">
        <v>14</v>
      </c>
      <c r="C37" s="40" t="n">
        <v>0</v>
      </c>
      <c r="D37" s="43" t="n">
        <v>0</v>
      </c>
      <c r="E37" s="15"/>
      <c r="F37" s="24"/>
    </row>
    <row r="38" customFormat="false" ht="15" hidden="false" customHeight="false" outlineLevel="0" collapsed="false">
      <c r="A38" s="25" t="s">
        <v>63</v>
      </c>
      <c r="B38" s="31" t="s">
        <v>18</v>
      </c>
      <c r="C38" s="40" t="n">
        <v>0</v>
      </c>
      <c r="D38" s="43" t="n">
        <v>0</v>
      </c>
      <c r="E38" s="15"/>
      <c r="F38" s="24"/>
    </row>
    <row r="39" customFormat="false" ht="15" hidden="false" customHeight="false" outlineLevel="0" collapsed="false">
      <c r="A39" s="25" t="s">
        <v>64</v>
      </c>
      <c r="B39" s="32" t="s">
        <v>22</v>
      </c>
      <c r="C39" s="40" t="n">
        <v>0</v>
      </c>
      <c r="D39" s="43" t="n">
        <v>0</v>
      </c>
      <c r="E39" s="15"/>
      <c r="F39" s="24"/>
    </row>
    <row r="40" customFormat="false" ht="23.85" hidden="false" customHeight="false" outlineLevel="0" collapsed="false">
      <c r="A40" s="25" t="s">
        <v>65</v>
      </c>
      <c r="B40" s="33" t="s">
        <v>66</v>
      </c>
      <c r="C40" s="40" t="n">
        <v>0</v>
      </c>
      <c r="D40" s="43" t="n">
        <v>0</v>
      </c>
      <c r="E40" s="15"/>
      <c r="F40" s="24"/>
    </row>
    <row r="41" customFormat="false" ht="15" hidden="false" customHeight="false" outlineLevel="0" collapsed="false">
      <c r="A41" s="25" t="s">
        <v>67</v>
      </c>
      <c r="B41" s="32" t="s">
        <v>24</v>
      </c>
      <c r="C41" s="40" t="n">
        <v>0</v>
      </c>
      <c r="D41" s="43" t="n">
        <v>0</v>
      </c>
      <c r="E41" s="15"/>
      <c r="F41" s="24"/>
    </row>
    <row r="42" customFormat="false" ht="23.85" hidden="false" customHeight="false" outlineLevel="0" collapsed="false">
      <c r="A42" s="25" t="s">
        <v>68</v>
      </c>
      <c r="B42" s="33" t="s">
        <v>26</v>
      </c>
      <c r="C42" s="40" t="n">
        <v>0</v>
      </c>
      <c r="D42" s="43" t="n">
        <v>0</v>
      </c>
      <c r="E42" s="15"/>
      <c r="F42" s="24"/>
    </row>
    <row r="43" customFormat="false" ht="15" hidden="false" customHeight="false" outlineLevel="0" collapsed="false">
      <c r="A43" s="25" t="s">
        <v>69</v>
      </c>
      <c r="B43" s="26" t="s">
        <v>28</v>
      </c>
      <c r="C43" s="40" t="n">
        <v>0</v>
      </c>
      <c r="D43" s="43" t="n">
        <v>0</v>
      </c>
      <c r="E43" s="15"/>
      <c r="F43" s="24"/>
    </row>
    <row r="44" customFormat="false" ht="15" hidden="false" customHeight="false" outlineLevel="0" collapsed="false">
      <c r="A44" s="25" t="s">
        <v>70</v>
      </c>
      <c r="B44" s="31" t="s">
        <v>30</v>
      </c>
      <c r="C44" s="40" t="n">
        <v>0</v>
      </c>
      <c r="D44" s="43" t="n">
        <v>0</v>
      </c>
      <c r="E44" s="15"/>
      <c r="F44" s="24"/>
    </row>
    <row r="45" customFormat="false" ht="15" hidden="false" customHeight="false" outlineLevel="0" collapsed="false">
      <c r="A45" s="25" t="s">
        <v>71</v>
      </c>
      <c r="B45" s="31" t="s">
        <v>32</v>
      </c>
      <c r="C45" s="40" t="n">
        <v>0</v>
      </c>
      <c r="D45" s="43" t="n">
        <v>0</v>
      </c>
      <c r="E45" s="15"/>
      <c r="F45" s="24"/>
    </row>
    <row r="46" customFormat="false" ht="15" hidden="false" customHeight="false" outlineLevel="0" collapsed="false">
      <c r="A46" s="44" t="s">
        <v>72</v>
      </c>
      <c r="B46" s="26" t="s">
        <v>34</v>
      </c>
      <c r="C46" s="40" t="n">
        <v>0</v>
      </c>
      <c r="D46" s="45" t="n">
        <v>0</v>
      </c>
      <c r="E46" s="15"/>
      <c r="F46" s="24"/>
    </row>
    <row r="47" customFormat="false" ht="25.35" hidden="false" customHeight="false" outlineLevel="0" collapsed="false">
      <c r="A47" s="46" t="s">
        <v>73</v>
      </c>
      <c r="B47" s="47" t="s">
        <v>36</v>
      </c>
      <c r="C47" s="18" t="n">
        <v>0</v>
      </c>
      <c r="D47" s="48" t="n">
        <v>0</v>
      </c>
      <c r="E47" s="15"/>
      <c r="F47" s="24"/>
    </row>
    <row r="48" customFormat="false" ht="15" hidden="false" customHeight="false" outlineLevel="0" collapsed="false">
      <c r="A48" s="25" t="s">
        <v>74</v>
      </c>
      <c r="B48" s="31" t="s">
        <v>38</v>
      </c>
      <c r="C48" s="40" t="n">
        <v>0</v>
      </c>
      <c r="D48" s="43" t="n">
        <v>0</v>
      </c>
      <c r="E48" s="15"/>
      <c r="F48" s="24"/>
    </row>
    <row r="49" customFormat="false" ht="15" hidden="false" customHeight="false" outlineLevel="0" collapsed="false">
      <c r="A49" s="49" t="s">
        <v>39</v>
      </c>
      <c r="B49" s="49"/>
      <c r="C49" s="49"/>
      <c r="D49" s="49"/>
      <c r="E49" s="49"/>
      <c r="F49" s="49"/>
    </row>
    <row r="50" customFormat="false" ht="15" hidden="false" customHeight="false" outlineLevel="0" collapsed="false">
      <c r="A50" s="50"/>
      <c r="B50" s="51"/>
      <c r="C50" s="52"/>
      <c r="D50" s="38"/>
      <c r="E50" s="15"/>
      <c r="F50" s="24"/>
    </row>
    <row r="51" customFormat="false" ht="15" hidden="false" customHeight="false" outlineLevel="0" collapsed="false">
      <c r="A51" s="13" t="s">
        <v>10</v>
      </c>
      <c r="B51" s="14" t="n">
        <v>2</v>
      </c>
      <c r="C51" s="14" t="n">
        <v>3</v>
      </c>
      <c r="D51" s="8" t="n">
        <v>4</v>
      </c>
      <c r="E51" s="15"/>
      <c r="F51" s="24"/>
    </row>
    <row r="52" customFormat="false" ht="15" hidden="false" customHeight="false" outlineLevel="0" collapsed="false">
      <c r="A52" s="34" t="s">
        <v>75</v>
      </c>
      <c r="B52" s="26" t="s">
        <v>40</v>
      </c>
      <c r="C52" s="40" t="n">
        <v>0</v>
      </c>
      <c r="D52" s="43" t="n">
        <v>0</v>
      </c>
      <c r="E52" s="15"/>
      <c r="F52" s="24"/>
    </row>
    <row r="53" customFormat="false" ht="25.35" hidden="false" customHeight="false" outlineLevel="0" collapsed="false">
      <c r="A53" s="25" t="s">
        <v>76</v>
      </c>
      <c r="B53" s="32" t="s">
        <v>36</v>
      </c>
      <c r="C53" s="40" t="n">
        <v>0</v>
      </c>
      <c r="D53" s="43" t="n">
        <v>0</v>
      </c>
      <c r="E53" s="15"/>
      <c r="F53" s="24"/>
    </row>
    <row r="54" customFormat="false" ht="15" hidden="false" customHeight="false" outlineLevel="0" collapsed="false">
      <c r="A54" s="25" t="s">
        <v>77</v>
      </c>
      <c r="B54" s="31" t="s">
        <v>38</v>
      </c>
      <c r="C54" s="40" t="n">
        <v>0</v>
      </c>
      <c r="D54" s="43" t="n">
        <v>0</v>
      </c>
      <c r="E54" s="15"/>
      <c r="F54" s="24"/>
    </row>
    <row r="55" customFormat="false" ht="15" hidden="false" customHeight="false" outlineLevel="0" collapsed="false">
      <c r="A55" s="36" t="s">
        <v>78</v>
      </c>
      <c r="B55" s="37" t="s">
        <v>79</v>
      </c>
      <c r="C55" s="40" t="n">
        <v>0</v>
      </c>
      <c r="D55" s="43" t="n">
        <v>0</v>
      </c>
      <c r="E55" s="15"/>
      <c r="F55" s="24"/>
    </row>
    <row r="56" customFormat="false" ht="15" hidden="false" customHeight="false" outlineLevel="0" collapsed="false">
      <c r="A56" s="34" t="s">
        <v>80</v>
      </c>
      <c r="B56" s="26" t="s">
        <v>46</v>
      </c>
      <c r="C56" s="40" t="n">
        <v>0</v>
      </c>
      <c r="D56" s="43" t="n">
        <v>0</v>
      </c>
      <c r="E56" s="15"/>
      <c r="F56" s="24"/>
    </row>
    <row r="57" customFormat="false" ht="15" hidden="false" customHeight="false" outlineLevel="0" collapsed="false">
      <c r="A57" s="34" t="s">
        <v>81</v>
      </c>
      <c r="B57" s="26" t="s">
        <v>48</v>
      </c>
      <c r="C57" s="40" t="n">
        <v>0</v>
      </c>
      <c r="D57" s="43" t="n">
        <v>0</v>
      </c>
      <c r="E57" s="15"/>
      <c r="F57" s="24"/>
    </row>
    <row r="58" customFormat="false" ht="15" hidden="false" customHeight="false" outlineLevel="0" collapsed="false">
      <c r="A58" s="25" t="s">
        <v>82</v>
      </c>
      <c r="B58" s="31" t="s">
        <v>50</v>
      </c>
      <c r="C58" s="40" t="n">
        <v>0</v>
      </c>
      <c r="D58" s="43" t="n">
        <v>0</v>
      </c>
      <c r="E58" s="15"/>
      <c r="F58" s="24"/>
    </row>
    <row r="59" customFormat="false" ht="15" hidden="false" customHeight="false" outlineLevel="0" collapsed="false">
      <c r="A59" s="25" t="s">
        <v>83</v>
      </c>
      <c r="B59" s="32" t="s">
        <v>52</v>
      </c>
      <c r="C59" s="40" t="n">
        <v>0</v>
      </c>
      <c r="D59" s="43" t="n">
        <v>0</v>
      </c>
      <c r="E59" s="15"/>
      <c r="F59" s="24"/>
    </row>
    <row r="60" customFormat="false" ht="15" hidden="false" customHeight="false" outlineLevel="0" collapsed="false">
      <c r="A60" s="25" t="s">
        <v>84</v>
      </c>
      <c r="B60" s="33" t="s">
        <v>54</v>
      </c>
      <c r="C60" s="40" t="n">
        <v>0</v>
      </c>
      <c r="D60" s="43" t="n">
        <v>0</v>
      </c>
      <c r="E60" s="15"/>
      <c r="F60" s="24"/>
    </row>
    <row r="61" customFormat="false" ht="23.85" hidden="false" customHeight="false" outlineLevel="0" collapsed="false">
      <c r="A61" s="39" t="s">
        <v>85</v>
      </c>
      <c r="B61" s="37" t="s">
        <v>86</v>
      </c>
      <c r="C61" s="40" t="n">
        <v>0</v>
      </c>
      <c r="D61" s="41" t="n">
        <v>0</v>
      </c>
      <c r="E61" s="15"/>
      <c r="F61" s="24"/>
    </row>
    <row r="62" customFormat="false" ht="15" hidden="false" customHeight="false" outlineLevel="0" collapsed="false">
      <c r="A62" s="39" t="s">
        <v>87</v>
      </c>
      <c r="B62" s="37" t="s">
        <v>88</v>
      </c>
      <c r="C62" s="40" t="n">
        <v>0</v>
      </c>
      <c r="D62" s="41" t="n">
        <v>0</v>
      </c>
      <c r="E62" s="15"/>
      <c r="F62" s="24"/>
    </row>
    <row r="63" customFormat="false" ht="15" hidden="false" customHeight="false" outlineLevel="0" collapsed="false">
      <c r="A63" s="39"/>
      <c r="B63" s="37" t="s">
        <v>89</v>
      </c>
      <c r="C63" s="40"/>
      <c r="D63" s="41"/>
      <c r="E63" s="15"/>
      <c r="F63" s="24"/>
    </row>
    <row r="64" customFormat="false" ht="15" hidden="false" customHeight="false" outlineLevel="0" collapsed="false">
      <c r="A64" s="19" t="s">
        <v>90</v>
      </c>
      <c r="B64" s="20" t="s">
        <v>12</v>
      </c>
      <c r="C64" s="40" t="n">
        <f aca="false">C65+C66+C67+C70</f>
        <v>19.047</v>
      </c>
      <c r="D64" s="43" t="n">
        <f aca="false">C64/C95*1000</f>
        <v>46.7985257985258</v>
      </c>
      <c r="E64" s="15"/>
      <c r="F64" s="24"/>
    </row>
    <row r="65" customFormat="false" ht="15" hidden="false" customHeight="false" outlineLevel="0" collapsed="false">
      <c r="A65" s="25" t="s">
        <v>91</v>
      </c>
      <c r="B65" s="26" t="s">
        <v>92</v>
      </c>
      <c r="C65" s="40" t="n">
        <v>0.071</v>
      </c>
      <c r="D65" s="43" t="n">
        <f aca="false">C65/C95*1000</f>
        <v>0.174447174447174</v>
      </c>
      <c r="E65" s="15"/>
      <c r="F65" s="24"/>
    </row>
    <row r="66" customFormat="false" ht="23.85" hidden="false" customHeight="false" outlineLevel="0" collapsed="false">
      <c r="A66" s="25" t="s">
        <v>93</v>
      </c>
      <c r="B66" s="33" t="s">
        <v>26</v>
      </c>
      <c r="C66" s="40" t="n">
        <v>14.24</v>
      </c>
      <c r="D66" s="43" t="n">
        <f aca="false">C66/C95*1000</f>
        <v>34.987714987715</v>
      </c>
      <c r="E66" s="15"/>
      <c r="F66" s="24"/>
    </row>
    <row r="67" customFormat="false" ht="15" hidden="false" customHeight="false" outlineLevel="0" collapsed="false">
      <c r="A67" s="25" t="s">
        <v>94</v>
      </c>
      <c r="B67" s="26" t="s">
        <v>28</v>
      </c>
      <c r="C67" s="40" t="n">
        <f aca="false">C68+C69</f>
        <v>3.097</v>
      </c>
      <c r="D67" s="43" t="n">
        <f aca="false">C67/C95*1000</f>
        <v>7.60933660933661</v>
      </c>
      <c r="E67" s="15"/>
      <c r="F67" s="24"/>
    </row>
    <row r="68" customFormat="false" ht="15" hidden="false" customHeight="false" outlineLevel="0" collapsed="false">
      <c r="A68" s="30" t="s">
        <v>95</v>
      </c>
      <c r="B68" s="31" t="s">
        <v>30</v>
      </c>
      <c r="C68" s="40" t="n">
        <v>0.133</v>
      </c>
      <c r="D68" s="43" t="n">
        <f aca="false">C68/C95*1000</f>
        <v>0.326781326781327</v>
      </c>
      <c r="E68" s="15"/>
      <c r="F68" s="24"/>
    </row>
    <row r="69" customFormat="false" ht="15" hidden="false" customHeight="false" outlineLevel="0" collapsed="false">
      <c r="A69" s="30" t="s">
        <v>96</v>
      </c>
      <c r="B69" s="31" t="s">
        <v>32</v>
      </c>
      <c r="C69" s="40" t="n">
        <v>2.964</v>
      </c>
      <c r="D69" s="43" t="n">
        <f aca="false">C69/C95*1000</f>
        <v>7.28255528255528</v>
      </c>
      <c r="E69" s="15"/>
      <c r="F69" s="24"/>
    </row>
    <row r="70" customFormat="false" ht="15" hidden="false" customHeight="false" outlineLevel="0" collapsed="false">
      <c r="A70" s="39" t="s">
        <v>97</v>
      </c>
      <c r="B70" s="26" t="s">
        <v>34</v>
      </c>
      <c r="C70" s="40" t="n">
        <f aca="false">C71+C72</f>
        <v>1.639</v>
      </c>
      <c r="D70" s="43" t="n">
        <f aca="false">C70/C95*1000</f>
        <v>4.02702702702703</v>
      </c>
      <c r="E70" s="15"/>
      <c r="F70" s="24"/>
    </row>
    <row r="71" customFormat="false" ht="25.35" hidden="false" customHeight="false" outlineLevel="0" collapsed="false">
      <c r="A71" s="25" t="s">
        <v>98</v>
      </c>
      <c r="B71" s="32" t="s">
        <v>36</v>
      </c>
      <c r="C71" s="40" t="n">
        <v>1.276</v>
      </c>
      <c r="D71" s="43" t="n">
        <f aca="false">C71/C95*1000</f>
        <v>3.13513513513514</v>
      </c>
      <c r="E71" s="15"/>
      <c r="F71" s="24"/>
    </row>
    <row r="72" customFormat="false" ht="15" hidden="false" customHeight="false" outlineLevel="0" collapsed="false">
      <c r="A72" s="25" t="s">
        <v>99</v>
      </c>
      <c r="B72" s="31" t="s">
        <v>38</v>
      </c>
      <c r="C72" s="40" t="n">
        <v>0.363</v>
      </c>
      <c r="D72" s="43" t="n">
        <f aca="false">C72/C95*1000</f>
        <v>0.891891891891892</v>
      </c>
      <c r="E72" s="15"/>
      <c r="F72" s="24"/>
    </row>
    <row r="73" customFormat="false" ht="15" hidden="false" customHeight="false" outlineLevel="0" collapsed="false">
      <c r="A73" s="34" t="s">
        <v>100</v>
      </c>
      <c r="B73" s="26" t="s">
        <v>40</v>
      </c>
      <c r="C73" s="53" t="n">
        <f aca="false">C74+C75</f>
        <v>0.865</v>
      </c>
      <c r="D73" s="43" t="n">
        <f aca="false">C73/C95*1000</f>
        <v>2.12530712530713</v>
      </c>
      <c r="E73" s="15"/>
      <c r="F73" s="24"/>
    </row>
    <row r="74" customFormat="false" ht="25.35" hidden="false" customHeight="false" outlineLevel="0" collapsed="false">
      <c r="A74" s="25" t="s">
        <v>101</v>
      </c>
      <c r="B74" s="32" t="s">
        <v>36</v>
      </c>
      <c r="C74" s="40" t="n">
        <v>0.644</v>
      </c>
      <c r="D74" s="43" t="n">
        <f aca="false">C74/C95*1000</f>
        <v>1.58230958230958</v>
      </c>
      <c r="E74" s="15"/>
      <c r="F74" s="24"/>
    </row>
    <row r="75" customFormat="false" ht="15" hidden="false" customHeight="false" outlineLevel="0" collapsed="false">
      <c r="A75" s="25" t="s">
        <v>102</v>
      </c>
      <c r="B75" s="31" t="s">
        <v>38</v>
      </c>
      <c r="C75" s="40" t="n">
        <v>0.221</v>
      </c>
      <c r="D75" s="43" t="n">
        <f aca="false">C75/C95*1000</f>
        <v>0.542997542997543</v>
      </c>
      <c r="E75" s="15"/>
      <c r="F75" s="24"/>
    </row>
    <row r="76" customFormat="false" ht="15" hidden="false" customHeight="false" outlineLevel="0" collapsed="false">
      <c r="A76" s="36" t="s">
        <v>103</v>
      </c>
      <c r="B76" s="37" t="s">
        <v>104</v>
      </c>
      <c r="C76" s="53" t="n">
        <f aca="false">C64+C73</f>
        <v>19.912</v>
      </c>
      <c r="D76" s="41" t="n">
        <f aca="false">C76/C95*1000</f>
        <v>48.9238329238329</v>
      </c>
      <c r="E76" s="15"/>
      <c r="F76" s="24"/>
    </row>
    <row r="77" customFormat="false" ht="15" hidden="false" customHeight="false" outlineLevel="0" collapsed="false">
      <c r="A77" s="34" t="s">
        <v>105</v>
      </c>
      <c r="B77" s="33" t="s">
        <v>46</v>
      </c>
      <c r="C77" s="53"/>
      <c r="D77" s="41"/>
      <c r="E77" s="15"/>
      <c r="F77" s="24"/>
    </row>
    <row r="78" customFormat="false" ht="15" hidden="false" customHeight="false" outlineLevel="0" collapsed="false">
      <c r="A78" s="34" t="s">
        <v>106</v>
      </c>
      <c r="B78" s="26" t="s">
        <v>48</v>
      </c>
      <c r="C78" s="54" t="n">
        <f aca="false">C79+C81</f>
        <v>0.971</v>
      </c>
      <c r="D78" s="43" t="n">
        <f aca="false">C78/C95*1000</f>
        <v>2.38574938574939</v>
      </c>
      <c r="E78" s="15"/>
      <c r="F78" s="24"/>
    </row>
    <row r="79" customFormat="false" ht="15" hidden="false" customHeight="false" outlineLevel="0" collapsed="false">
      <c r="A79" s="25" t="s">
        <v>107</v>
      </c>
      <c r="B79" s="31" t="s">
        <v>50</v>
      </c>
      <c r="C79" s="53" t="n">
        <v>0.175</v>
      </c>
      <c r="D79" s="43" t="n">
        <f aca="false">C79/C95*1000</f>
        <v>0.42997542997543</v>
      </c>
      <c r="E79" s="15"/>
      <c r="F79" s="24"/>
    </row>
    <row r="80" customFormat="false" ht="15" hidden="false" customHeight="false" outlineLevel="0" collapsed="false">
      <c r="A80" s="25" t="s">
        <v>108</v>
      </c>
      <c r="B80" s="32" t="s">
        <v>52</v>
      </c>
      <c r="C80" s="40" t="n">
        <v>0</v>
      </c>
      <c r="D80" s="43" t="n">
        <f aca="false">C80/C95*1000</f>
        <v>0</v>
      </c>
      <c r="E80" s="15"/>
      <c r="F80" s="24"/>
    </row>
    <row r="81" customFormat="false" ht="15" hidden="false" customHeight="false" outlineLevel="0" collapsed="false">
      <c r="A81" s="25" t="s">
        <v>109</v>
      </c>
      <c r="B81" s="33" t="s">
        <v>54</v>
      </c>
      <c r="C81" s="40" t="n">
        <v>0.796</v>
      </c>
      <c r="D81" s="43" t="n">
        <f aca="false">C81/C95*1000</f>
        <v>1.95577395577396</v>
      </c>
      <c r="E81" s="15"/>
      <c r="F81" s="24"/>
    </row>
    <row r="82" customFormat="false" ht="23.85" hidden="false" customHeight="false" outlineLevel="0" collapsed="false">
      <c r="A82" s="39" t="s">
        <v>110</v>
      </c>
      <c r="B82" s="37" t="s">
        <v>111</v>
      </c>
      <c r="C82" s="53" t="n">
        <f aca="false">C76+C78</f>
        <v>20.883</v>
      </c>
      <c r="D82" s="41" t="n">
        <f aca="false">C82/C95*1000</f>
        <v>51.3095823095823</v>
      </c>
      <c r="E82" s="15"/>
      <c r="F82" s="24"/>
    </row>
    <row r="83" customFormat="false" ht="15" hidden="false" customHeight="false" outlineLevel="0" collapsed="false">
      <c r="A83" s="39" t="s">
        <v>112</v>
      </c>
      <c r="B83" s="37" t="s">
        <v>113</v>
      </c>
      <c r="C83" s="40"/>
      <c r="D83" s="41" t="n">
        <f aca="false">C82/C95*1000</f>
        <v>51.3095823095823</v>
      </c>
      <c r="E83" s="15"/>
      <c r="F83" s="24"/>
    </row>
    <row r="84" customFormat="false" ht="15" hidden="false" customHeight="false" outlineLevel="0" collapsed="false">
      <c r="A84" s="39" t="s">
        <v>114</v>
      </c>
      <c r="B84" s="37" t="s">
        <v>115</v>
      </c>
      <c r="C84" s="53" t="n">
        <f aca="false">C27+C55+C76</f>
        <v>782.497</v>
      </c>
      <c r="D84" s="41" t="n">
        <f aca="false">D27+D55+D76</f>
        <v>1922.59205159705</v>
      </c>
      <c r="E84" s="15"/>
      <c r="F84" s="24"/>
    </row>
    <row r="85" customFormat="false" ht="15" hidden="false" customHeight="false" outlineLevel="0" collapsed="false">
      <c r="A85" s="39" t="s">
        <v>116</v>
      </c>
      <c r="B85" s="37" t="s">
        <v>46</v>
      </c>
      <c r="C85" s="53" t="n">
        <v>0</v>
      </c>
      <c r="D85" s="41" t="n">
        <v>0</v>
      </c>
      <c r="E85" s="15"/>
      <c r="F85" s="24"/>
    </row>
    <row r="86" customFormat="false" ht="15" hidden="false" customHeight="false" outlineLevel="0" collapsed="false">
      <c r="A86" s="39" t="s">
        <v>117</v>
      </c>
      <c r="B86" s="37" t="s">
        <v>118</v>
      </c>
      <c r="C86" s="53" t="n">
        <f aca="false">C29+C78</f>
        <v>35.882</v>
      </c>
      <c r="D86" s="41" t="n">
        <f aca="false">D29+D57+D78+0.005</f>
        <v>88.1671621621622</v>
      </c>
      <c r="E86" s="15"/>
      <c r="F86" s="24"/>
    </row>
    <row r="87" customFormat="false" ht="15" hidden="false" customHeight="false" outlineLevel="0" collapsed="false">
      <c r="A87" s="25" t="s">
        <v>119</v>
      </c>
      <c r="B87" s="31" t="s">
        <v>50</v>
      </c>
      <c r="C87" s="53" t="n">
        <f aca="false">C30+C79</f>
        <v>6.459</v>
      </c>
      <c r="D87" s="43" t="n">
        <f aca="false">D30+D58+D79</f>
        <v>15.8697788697789</v>
      </c>
      <c r="E87" s="15"/>
      <c r="F87" s="24"/>
    </row>
    <row r="88" customFormat="false" ht="18" hidden="false" customHeight="true" outlineLevel="0" collapsed="false">
      <c r="A88" s="25" t="s">
        <v>120</v>
      </c>
      <c r="B88" s="32" t="s">
        <v>52</v>
      </c>
      <c r="C88" s="53" t="n">
        <f aca="false">C31</f>
        <v>0</v>
      </c>
      <c r="D88" s="43" t="n">
        <f aca="false">D31+D59+D80</f>
        <v>0</v>
      </c>
      <c r="E88" s="15"/>
      <c r="F88" s="24"/>
    </row>
    <row r="89" customFormat="false" ht="15" hidden="false" customHeight="false" outlineLevel="0" collapsed="false">
      <c r="A89" s="25" t="s">
        <v>121</v>
      </c>
      <c r="B89" s="33" t="s">
        <v>54</v>
      </c>
      <c r="C89" s="53" t="n">
        <f aca="false">C81+C32</f>
        <v>29.423</v>
      </c>
      <c r="D89" s="43" t="n">
        <f aca="false">D32+D60+D81+0.005</f>
        <v>72.2973832923833</v>
      </c>
      <c r="E89" s="15"/>
      <c r="F89" s="24"/>
    </row>
    <row r="90" customFormat="false" ht="15" hidden="false" customHeight="false" outlineLevel="0" collapsed="false">
      <c r="A90" s="39" t="s">
        <v>122</v>
      </c>
      <c r="B90" s="37" t="s">
        <v>123</v>
      </c>
      <c r="C90" s="53" t="n">
        <f aca="false">C84+C86</f>
        <v>818.379</v>
      </c>
      <c r="D90" s="41" t="n">
        <f aca="false">C90/C95*1000</f>
        <v>2010.75921375921</v>
      </c>
      <c r="E90" s="55"/>
      <c r="F90" s="24"/>
    </row>
    <row r="91" customFormat="false" ht="15" hidden="false" customHeight="false" outlineLevel="0" collapsed="false">
      <c r="A91" s="39" t="s">
        <v>124</v>
      </c>
      <c r="B91" s="37" t="s">
        <v>125</v>
      </c>
      <c r="C91" s="53"/>
      <c r="D91" s="41" t="n">
        <f aca="false">D90*20%</f>
        <v>402.151842751843</v>
      </c>
      <c r="E91" s="55"/>
      <c r="F91" s="24"/>
    </row>
    <row r="92" customFormat="false" ht="15" hidden="false" customHeight="false" outlineLevel="0" collapsed="false">
      <c r="A92" s="39" t="s">
        <v>126</v>
      </c>
      <c r="B92" s="37" t="s">
        <v>127</v>
      </c>
      <c r="C92" s="53"/>
      <c r="D92" s="41" t="n">
        <f aca="false">D90+D91</f>
        <v>2412.91105651106</v>
      </c>
      <c r="E92" s="55"/>
      <c r="F92" s="24"/>
    </row>
    <row r="93" customFormat="false" ht="15" hidden="false" customHeight="false" outlineLevel="0" collapsed="false">
      <c r="A93" s="39" t="s">
        <v>128</v>
      </c>
      <c r="B93" s="37" t="s">
        <v>129</v>
      </c>
      <c r="C93" s="53"/>
      <c r="D93" s="41" t="n">
        <f aca="false">D92</f>
        <v>2412.91105651106</v>
      </c>
      <c r="E93" s="55"/>
      <c r="F93" s="24"/>
    </row>
    <row r="94" customFormat="false" ht="18" hidden="false" customHeight="true" outlineLevel="0" collapsed="false">
      <c r="A94" s="39" t="s">
        <v>130</v>
      </c>
      <c r="B94" s="37" t="s">
        <v>131</v>
      </c>
      <c r="C94" s="56" t="n">
        <v>407</v>
      </c>
      <c r="D94" s="41"/>
      <c r="E94" s="55"/>
      <c r="F94" s="24"/>
    </row>
    <row r="95" customFormat="false" ht="15" hidden="false" customHeight="false" outlineLevel="0" collapsed="false">
      <c r="A95" s="39" t="s">
        <v>132</v>
      </c>
      <c r="B95" s="37" t="s">
        <v>133</v>
      </c>
      <c r="C95" s="56" t="n">
        <v>407</v>
      </c>
      <c r="D95" s="57"/>
      <c r="E95" s="24"/>
      <c r="F95" s="15"/>
    </row>
    <row r="96" customFormat="false" ht="15" hidden="false" customHeight="false" outlineLevel="0" collapsed="false">
      <c r="A96" s="58" t="s">
        <v>134</v>
      </c>
      <c r="B96" s="59" t="s">
        <v>135</v>
      </c>
      <c r="C96" s="60"/>
      <c r="D96" s="61" t="n">
        <f aca="false">D86/D84*100</f>
        <v>4.58584867699436</v>
      </c>
      <c r="E96" s="51"/>
      <c r="F96" s="51"/>
    </row>
    <row r="97" customFormat="false" ht="15" hidden="false" customHeight="false" outlineLevel="0" collapsed="false">
      <c r="A97" s="62"/>
      <c r="B97" s="51"/>
      <c r="C97" s="51"/>
      <c r="D97" s="51"/>
      <c r="E97" s="51"/>
      <c r="F97" s="51"/>
    </row>
    <row r="98" customFormat="false" ht="15" hidden="false" customHeight="false" outlineLevel="0" collapsed="false">
      <c r="A98" s="62"/>
      <c r="B98" s="63" t="s">
        <v>136</v>
      </c>
      <c r="C98" s="51"/>
      <c r="D98" s="63" t="s">
        <v>137</v>
      </c>
      <c r="E98" s="51"/>
      <c r="F98" s="51"/>
    </row>
    <row r="99" customFormat="false" ht="15" hidden="false" customHeight="false" outlineLevel="0" collapsed="false">
      <c r="A99" s="62"/>
      <c r="B99" s="63" t="s">
        <v>138</v>
      </c>
      <c r="C99" s="51"/>
      <c r="D99" s="51" t="s">
        <v>139</v>
      </c>
      <c r="E99" s="51"/>
      <c r="F99" s="51"/>
    </row>
    <row r="100" customFormat="false" ht="15" hidden="false" customHeight="false" outlineLevel="0" collapsed="false">
      <c r="A100" s="62"/>
      <c r="B100" s="64" t="s">
        <v>140</v>
      </c>
      <c r="C100" s="51"/>
      <c r="D100" s="51"/>
      <c r="E100" s="51"/>
      <c r="F100" s="51"/>
    </row>
    <row r="101" customFormat="false" ht="15" hidden="false" customHeight="false" outlineLevel="0" collapsed="false">
      <c r="A101" s="62"/>
      <c r="B101" s="51"/>
      <c r="C101" s="51"/>
      <c r="D101" s="51"/>
      <c r="E101" s="51"/>
      <c r="F101" s="51"/>
    </row>
    <row r="102" customFormat="false" ht="15" hidden="false" customHeight="false" outlineLevel="0" collapsed="false">
      <c r="A102" s="65"/>
      <c r="B102" s="66"/>
      <c r="C102" s="66"/>
      <c r="D102" s="66"/>
      <c r="E102" s="66"/>
      <c r="F102" s="66"/>
    </row>
    <row r="103" customFormat="false" ht="15" hidden="false" customHeight="false" outlineLevel="0" collapsed="false">
      <c r="A103" s="65"/>
      <c r="B103" s="66"/>
      <c r="C103" s="66"/>
      <c r="D103" s="66"/>
      <c r="E103" s="66"/>
      <c r="F103" s="66"/>
    </row>
    <row r="104" customFormat="false" ht="15" hidden="false" customHeight="false" outlineLevel="0" collapsed="false">
      <c r="A104" s="65"/>
      <c r="B104" s="66"/>
      <c r="C104" s="66"/>
      <c r="D104" s="66"/>
      <c r="E104" s="66"/>
      <c r="F104" s="66"/>
    </row>
    <row r="105" customFormat="false" ht="15" hidden="false" customHeight="false" outlineLevel="0" collapsed="false">
      <c r="A105" s="65"/>
      <c r="B105" s="66"/>
      <c r="C105" s="66"/>
      <c r="D105" s="66"/>
      <c r="E105" s="66"/>
      <c r="F105" s="66"/>
    </row>
    <row r="106" customFormat="false" ht="15" hidden="false" customHeight="false" outlineLevel="0" collapsed="false">
      <c r="A106" s="65"/>
      <c r="B106" s="66"/>
      <c r="C106" s="66"/>
      <c r="D106" s="66"/>
      <c r="E106" s="66"/>
      <c r="F106" s="66"/>
    </row>
    <row r="107" customFormat="false" ht="15" hidden="false" customHeight="false" outlineLevel="0" collapsed="false">
      <c r="A107" s="65"/>
      <c r="B107" s="66"/>
      <c r="C107" s="66"/>
      <c r="D107" s="66"/>
      <c r="E107" s="66"/>
      <c r="F107" s="66"/>
    </row>
    <row r="108" customFormat="false" ht="15" hidden="false" customHeight="false" outlineLevel="0" collapsed="false">
      <c r="A108" s="65"/>
      <c r="B108" s="66"/>
      <c r="C108" s="66"/>
      <c r="D108" s="66"/>
      <c r="E108" s="66"/>
      <c r="F108" s="66"/>
    </row>
    <row r="109" customFormat="false" ht="15" hidden="false" customHeight="false" outlineLevel="0" collapsed="false">
      <c r="A109" s="65"/>
      <c r="B109" s="66"/>
      <c r="C109" s="66"/>
      <c r="D109" s="66"/>
      <c r="E109" s="66"/>
      <c r="F109" s="66"/>
    </row>
    <row r="110" customFormat="false" ht="15" hidden="false" customHeight="false" outlineLevel="0" collapsed="false">
      <c r="A110" s="65"/>
      <c r="B110" s="66"/>
      <c r="C110" s="66"/>
      <c r="D110" s="66"/>
      <c r="E110" s="66"/>
      <c r="F110" s="66"/>
    </row>
    <row r="111" customFormat="false" ht="15" hidden="false" customHeight="false" outlineLevel="0" collapsed="false">
      <c r="A111" s="65"/>
      <c r="B111" s="66"/>
      <c r="C111" s="66"/>
      <c r="D111" s="66"/>
      <c r="E111" s="66"/>
      <c r="F111" s="66"/>
    </row>
    <row r="112" customFormat="false" ht="15" hidden="false" customHeight="false" outlineLevel="0" collapsed="false">
      <c r="A112" s="65"/>
      <c r="B112" s="66"/>
      <c r="C112" s="66"/>
      <c r="D112" s="66"/>
      <c r="E112" s="66"/>
      <c r="F112" s="66"/>
    </row>
    <row r="113" customFormat="false" ht="15" hidden="false" customHeight="false" outlineLevel="0" collapsed="false">
      <c r="A113" s="65"/>
      <c r="B113" s="66"/>
      <c r="C113" s="66"/>
      <c r="D113" s="66"/>
      <c r="E113" s="66"/>
      <c r="F113" s="66"/>
    </row>
    <row r="114" customFormat="false" ht="15" hidden="false" customHeight="false" outlineLevel="0" collapsed="false">
      <c r="A114" s="65"/>
      <c r="B114" s="66"/>
      <c r="C114" s="66"/>
      <c r="D114" s="66"/>
      <c r="E114" s="66"/>
      <c r="F114" s="66"/>
    </row>
    <row r="115" customFormat="false" ht="15" hidden="false" customHeight="false" outlineLevel="0" collapsed="false">
      <c r="A115" s="65"/>
      <c r="B115" s="66"/>
      <c r="C115" s="66"/>
      <c r="D115" s="66"/>
      <c r="E115" s="66"/>
      <c r="F115" s="66"/>
    </row>
    <row r="116" customFormat="false" ht="15" hidden="false" customHeight="false" outlineLevel="0" collapsed="false">
      <c r="A116" s="65"/>
      <c r="B116" s="66"/>
      <c r="C116" s="66"/>
      <c r="D116" s="66"/>
      <c r="E116" s="66"/>
      <c r="F116" s="66"/>
    </row>
    <row r="117" customFormat="false" ht="15" hidden="false" customHeight="false" outlineLevel="0" collapsed="false">
      <c r="A117" s="65"/>
      <c r="B117" s="66"/>
      <c r="C117" s="66"/>
      <c r="D117" s="66"/>
      <c r="E117" s="66"/>
      <c r="F117" s="66"/>
    </row>
    <row r="118" customFormat="false" ht="15" hidden="false" customHeight="false" outlineLevel="0" collapsed="false">
      <c r="A118" s="65"/>
      <c r="B118" s="66"/>
      <c r="C118" s="66"/>
      <c r="D118" s="66"/>
      <c r="E118" s="66"/>
      <c r="F118" s="66"/>
    </row>
    <row r="119" customFormat="false" ht="15" hidden="false" customHeight="false" outlineLevel="0" collapsed="false">
      <c r="A119" s="65"/>
      <c r="B119" s="66"/>
      <c r="C119" s="66"/>
      <c r="D119" s="66"/>
      <c r="E119" s="66"/>
      <c r="F119" s="66"/>
    </row>
    <row r="120" customFormat="false" ht="15" hidden="false" customHeight="false" outlineLevel="0" collapsed="false">
      <c r="A120" s="65"/>
      <c r="B120" s="66"/>
      <c r="C120" s="66"/>
      <c r="D120" s="66"/>
      <c r="E120" s="66"/>
      <c r="F120" s="66"/>
    </row>
    <row r="121" customFormat="false" ht="15" hidden="false" customHeight="false" outlineLevel="0" collapsed="false">
      <c r="A121" s="65"/>
      <c r="B121" s="66"/>
      <c r="C121" s="66"/>
      <c r="D121" s="66"/>
      <c r="E121" s="66"/>
      <c r="F121" s="66"/>
    </row>
    <row r="122" customFormat="false" ht="15" hidden="false" customHeight="false" outlineLevel="0" collapsed="false">
      <c r="A122" s="65"/>
      <c r="B122" s="66"/>
      <c r="C122" s="66"/>
      <c r="D122" s="66"/>
      <c r="E122" s="66"/>
      <c r="F122" s="66"/>
    </row>
    <row r="123" customFormat="false" ht="15" hidden="false" customHeight="false" outlineLevel="0" collapsed="false">
      <c r="A123" s="65"/>
      <c r="B123" s="66"/>
      <c r="C123" s="66"/>
      <c r="D123" s="66"/>
      <c r="E123" s="66"/>
      <c r="F123" s="66"/>
    </row>
    <row r="124" customFormat="false" ht="15" hidden="false" customHeight="false" outlineLevel="0" collapsed="false">
      <c r="A124" s="65"/>
      <c r="B124" s="66"/>
      <c r="C124" s="66"/>
      <c r="D124" s="66"/>
      <c r="E124" s="66"/>
      <c r="F124" s="66"/>
    </row>
    <row r="125" customFormat="false" ht="15" hidden="false" customHeight="false" outlineLevel="0" collapsed="false">
      <c r="A125" s="65"/>
      <c r="B125" s="66"/>
      <c r="C125" s="66"/>
      <c r="D125" s="66"/>
      <c r="E125" s="66"/>
      <c r="F125" s="66"/>
    </row>
    <row r="126" customFormat="false" ht="15" hidden="false" customHeight="false" outlineLevel="0" collapsed="false">
      <c r="A126" s="65"/>
      <c r="B126" s="66"/>
      <c r="C126" s="66"/>
      <c r="D126" s="66"/>
      <c r="E126" s="66"/>
      <c r="F126" s="66"/>
    </row>
    <row r="127" customFormat="false" ht="15" hidden="false" customHeight="false" outlineLevel="0" collapsed="false">
      <c r="A127" s="65"/>
      <c r="B127" s="66"/>
      <c r="C127" s="66"/>
      <c r="D127" s="66"/>
      <c r="E127" s="66"/>
      <c r="F127" s="66"/>
    </row>
    <row r="128" customFormat="false" ht="15" hidden="false" customHeight="false" outlineLevel="0" collapsed="false">
      <c r="A128" s="65"/>
      <c r="B128" s="66"/>
      <c r="C128" s="66"/>
      <c r="D128" s="66"/>
      <c r="E128" s="66"/>
      <c r="F128" s="66"/>
    </row>
    <row r="129" customFormat="false" ht="15" hidden="false" customHeight="false" outlineLevel="0" collapsed="false">
      <c r="A129" s="65"/>
      <c r="B129" s="66"/>
      <c r="C129" s="66"/>
      <c r="D129" s="66"/>
      <c r="E129" s="66"/>
      <c r="F129" s="66"/>
    </row>
    <row r="130" customFormat="false" ht="15" hidden="false" customHeight="false" outlineLevel="0" collapsed="false">
      <c r="A130" s="65"/>
      <c r="B130" s="66"/>
      <c r="C130" s="66"/>
      <c r="D130" s="66"/>
      <c r="E130" s="66"/>
      <c r="F130" s="66"/>
    </row>
    <row r="131" customFormat="false" ht="15" hidden="false" customHeight="false" outlineLevel="0" collapsed="false">
      <c r="A131" s="65"/>
      <c r="B131" s="66"/>
      <c r="C131" s="66"/>
      <c r="D131" s="66"/>
      <c r="E131" s="66"/>
      <c r="F131" s="66"/>
    </row>
    <row r="132" customFormat="false" ht="15" hidden="false" customHeight="false" outlineLevel="0" collapsed="false">
      <c r="A132" s="66"/>
      <c r="B132" s="66"/>
      <c r="C132" s="66"/>
      <c r="D132" s="66"/>
      <c r="E132" s="66"/>
      <c r="F132" s="66"/>
    </row>
    <row r="133" customFormat="false" ht="15" hidden="false" customHeight="false" outlineLevel="0" collapsed="false">
      <c r="A133" s="66"/>
      <c r="B133" s="66"/>
      <c r="C133" s="66"/>
      <c r="D133" s="66"/>
      <c r="E133" s="66"/>
      <c r="F133" s="66"/>
    </row>
    <row r="134" customFormat="false" ht="15" hidden="false" customHeight="false" outlineLevel="0" collapsed="false">
      <c r="A134" s="66"/>
      <c r="B134" s="66"/>
      <c r="C134" s="66"/>
      <c r="D134" s="66"/>
      <c r="E134" s="66"/>
      <c r="F134" s="66"/>
    </row>
    <row r="135" customFormat="false" ht="15" hidden="false" customHeight="false" outlineLevel="0" collapsed="false">
      <c r="A135" s="66"/>
      <c r="B135" s="66"/>
      <c r="C135" s="66"/>
      <c r="D135" s="66"/>
      <c r="E135" s="66"/>
      <c r="F135" s="66"/>
    </row>
    <row r="136" customFormat="false" ht="15" hidden="false" customHeight="false" outlineLevel="0" collapsed="false">
      <c r="A136" s="66"/>
      <c r="B136" s="66"/>
      <c r="C136" s="66"/>
      <c r="D136" s="66"/>
      <c r="E136" s="66"/>
      <c r="F136" s="66"/>
    </row>
    <row r="137" customFormat="false" ht="15" hidden="false" customHeight="false" outlineLevel="0" collapsed="false">
      <c r="A137" s="66"/>
      <c r="B137" s="66"/>
      <c r="C137" s="66"/>
      <c r="D137" s="66"/>
      <c r="E137" s="66"/>
      <c r="F137" s="66"/>
    </row>
    <row r="138" customFormat="false" ht="15" hidden="false" customHeight="false" outlineLevel="0" collapsed="false">
      <c r="A138" s="66"/>
      <c r="B138" s="66"/>
      <c r="C138" s="66"/>
      <c r="D138" s="66"/>
      <c r="E138" s="66"/>
      <c r="F138" s="66"/>
    </row>
    <row r="139" customFormat="false" ht="15" hidden="false" customHeight="false" outlineLevel="0" collapsed="false">
      <c r="A139" s="66"/>
      <c r="B139" s="66"/>
      <c r="C139" s="66"/>
      <c r="D139" s="66"/>
      <c r="E139" s="66"/>
      <c r="F139" s="66"/>
    </row>
    <row r="140" customFormat="false" ht="15" hidden="false" customHeight="false" outlineLevel="0" collapsed="false">
      <c r="A140" s="66"/>
      <c r="B140" s="66"/>
      <c r="C140" s="66"/>
      <c r="D140" s="66"/>
      <c r="E140" s="66"/>
      <c r="F140" s="66"/>
    </row>
    <row r="141" customFormat="false" ht="15" hidden="false" customHeight="false" outlineLevel="0" collapsed="false">
      <c r="A141" s="66"/>
      <c r="B141" s="66"/>
      <c r="C141" s="66"/>
      <c r="D141" s="66"/>
      <c r="E141" s="66"/>
      <c r="F141" s="66"/>
    </row>
    <row r="142" customFormat="false" ht="15" hidden="false" customHeight="false" outlineLevel="0" collapsed="false">
      <c r="A142" s="66"/>
      <c r="B142" s="66"/>
      <c r="C142" s="66"/>
      <c r="D142" s="66"/>
      <c r="E142" s="66"/>
      <c r="F142" s="66"/>
    </row>
    <row r="143" customFormat="false" ht="15" hidden="false" customHeight="false" outlineLevel="0" collapsed="false">
      <c r="A143" s="66"/>
      <c r="B143" s="66"/>
      <c r="C143" s="66"/>
      <c r="D143" s="66"/>
      <c r="E143" s="66"/>
      <c r="F143" s="66"/>
    </row>
    <row r="144" customFormat="false" ht="15" hidden="false" customHeight="false" outlineLevel="0" collapsed="false">
      <c r="A144" s="66"/>
      <c r="B144" s="66"/>
      <c r="C144" s="66"/>
      <c r="D144" s="66"/>
      <c r="E144" s="66"/>
      <c r="F144" s="66"/>
    </row>
    <row r="145" customFormat="false" ht="15" hidden="false" customHeight="false" outlineLevel="0" collapsed="false">
      <c r="A145" s="66"/>
      <c r="B145" s="66"/>
      <c r="C145" s="66"/>
      <c r="D145" s="66"/>
      <c r="E145" s="66"/>
      <c r="F145" s="66"/>
    </row>
  </sheetData>
  <mergeCells count="6">
    <mergeCell ref="A4:F4"/>
    <mergeCell ref="A6:A7"/>
    <mergeCell ref="B6:B7"/>
    <mergeCell ref="C6:D6"/>
    <mergeCell ref="E6:F6"/>
    <mergeCell ref="A49:F49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4"/>
  <sheetViews>
    <sheetView showFormulas="false" showGridLines="true" showRowColHeaders="true" showZeros="true" rightToLeft="false" tabSelected="false" showOutlineSymbols="true" defaultGridColor="true" view="normal" topLeftCell="A90" colorId="64" zoomScale="100" zoomScaleNormal="100" zoomScalePageLayoutView="100" workbookViewId="0">
      <selection pane="topLeft" activeCell="D98" activeCellId="0" sqref="D9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1" width="51.42"/>
    <col collapsed="false" customWidth="true" hidden="false" outlineLevel="0" max="3" min="3" style="1" width="9.57"/>
    <col collapsed="false" customWidth="true" hidden="false" outlineLevel="0" max="4" min="4" style="1" width="28.42"/>
    <col collapsed="false" customWidth="true" hidden="true" outlineLevel="0" max="5" min="5" style="1" width="9.71"/>
    <col collapsed="false" customWidth="true" hidden="true" outlineLevel="0" max="6" min="6" style="1" width="9.14"/>
    <col collapsed="false" customWidth="true" hidden="false" outlineLevel="0" max="257" min="257" style="1" width="6.14"/>
    <col collapsed="false" customWidth="true" hidden="false" outlineLevel="0" max="258" min="258" style="1" width="39.42"/>
    <col collapsed="false" customWidth="true" hidden="false" outlineLevel="0" max="259" min="259" style="1" width="9.57"/>
    <col collapsed="false" customWidth="true" hidden="false" outlineLevel="0" max="513" min="513" style="1" width="6.14"/>
    <col collapsed="false" customWidth="true" hidden="false" outlineLevel="0" max="514" min="514" style="1" width="39.42"/>
    <col collapsed="false" customWidth="true" hidden="false" outlineLevel="0" max="515" min="515" style="1" width="9.57"/>
    <col collapsed="false" customWidth="true" hidden="false" outlineLevel="0" max="769" min="769" style="1" width="6.14"/>
    <col collapsed="false" customWidth="true" hidden="false" outlineLevel="0" max="770" min="770" style="1" width="39.42"/>
    <col collapsed="false" customWidth="true" hidden="false" outlineLevel="0" max="771" min="771" style="1" width="9.57"/>
    <col collapsed="false" customWidth="true" hidden="false" outlineLevel="0" max="1025" min="1025" style="1" width="6.14"/>
    <col collapsed="false" customWidth="true" hidden="false" outlineLevel="0" max="1026" min="1026" style="1" width="39.42"/>
    <col collapsed="false" customWidth="true" hidden="false" outlineLevel="0" max="1027" min="1027" style="1" width="9.57"/>
    <col collapsed="false" customWidth="true" hidden="false" outlineLevel="0" max="1281" min="1281" style="1" width="6.14"/>
    <col collapsed="false" customWidth="true" hidden="false" outlineLevel="0" max="1282" min="1282" style="1" width="39.42"/>
    <col collapsed="false" customWidth="true" hidden="false" outlineLevel="0" max="1283" min="1283" style="1" width="9.57"/>
    <col collapsed="false" customWidth="true" hidden="false" outlineLevel="0" max="1537" min="1537" style="1" width="6.14"/>
    <col collapsed="false" customWidth="true" hidden="false" outlineLevel="0" max="1538" min="1538" style="1" width="39.42"/>
    <col collapsed="false" customWidth="true" hidden="false" outlineLevel="0" max="1539" min="1539" style="1" width="9.57"/>
    <col collapsed="false" customWidth="true" hidden="false" outlineLevel="0" max="1793" min="1793" style="1" width="6.14"/>
    <col collapsed="false" customWidth="true" hidden="false" outlineLevel="0" max="1794" min="1794" style="1" width="39.42"/>
    <col collapsed="false" customWidth="true" hidden="false" outlineLevel="0" max="1795" min="1795" style="1" width="9.57"/>
    <col collapsed="false" customWidth="true" hidden="false" outlineLevel="0" max="2049" min="2049" style="1" width="6.14"/>
    <col collapsed="false" customWidth="true" hidden="false" outlineLevel="0" max="2050" min="2050" style="1" width="39.42"/>
    <col collapsed="false" customWidth="true" hidden="false" outlineLevel="0" max="2051" min="2051" style="1" width="9.57"/>
    <col collapsed="false" customWidth="true" hidden="false" outlineLevel="0" max="2305" min="2305" style="1" width="6.14"/>
    <col collapsed="false" customWidth="true" hidden="false" outlineLevel="0" max="2306" min="2306" style="1" width="39.42"/>
    <col collapsed="false" customWidth="true" hidden="false" outlineLevel="0" max="2307" min="2307" style="1" width="9.57"/>
    <col collapsed="false" customWidth="true" hidden="false" outlineLevel="0" max="2561" min="2561" style="1" width="6.14"/>
    <col collapsed="false" customWidth="true" hidden="false" outlineLevel="0" max="2562" min="2562" style="1" width="39.42"/>
    <col collapsed="false" customWidth="true" hidden="false" outlineLevel="0" max="2563" min="2563" style="1" width="9.57"/>
    <col collapsed="false" customWidth="true" hidden="false" outlineLevel="0" max="2817" min="2817" style="1" width="6.14"/>
    <col collapsed="false" customWidth="true" hidden="false" outlineLevel="0" max="2818" min="2818" style="1" width="39.42"/>
    <col collapsed="false" customWidth="true" hidden="false" outlineLevel="0" max="2819" min="2819" style="1" width="9.57"/>
    <col collapsed="false" customWidth="true" hidden="false" outlineLevel="0" max="3073" min="3073" style="1" width="6.14"/>
    <col collapsed="false" customWidth="true" hidden="false" outlineLevel="0" max="3074" min="3074" style="1" width="39.42"/>
    <col collapsed="false" customWidth="true" hidden="false" outlineLevel="0" max="3075" min="3075" style="1" width="9.57"/>
    <col collapsed="false" customWidth="true" hidden="false" outlineLevel="0" max="3329" min="3329" style="1" width="6.14"/>
    <col collapsed="false" customWidth="true" hidden="false" outlineLevel="0" max="3330" min="3330" style="1" width="39.42"/>
    <col collapsed="false" customWidth="true" hidden="false" outlineLevel="0" max="3331" min="3331" style="1" width="9.57"/>
    <col collapsed="false" customWidth="true" hidden="false" outlineLevel="0" max="3585" min="3585" style="1" width="6.14"/>
    <col collapsed="false" customWidth="true" hidden="false" outlineLevel="0" max="3586" min="3586" style="1" width="39.42"/>
    <col collapsed="false" customWidth="true" hidden="false" outlineLevel="0" max="3587" min="3587" style="1" width="9.57"/>
    <col collapsed="false" customWidth="true" hidden="false" outlineLevel="0" max="3841" min="3841" style="1" width="6.14"/>
    <col collapsed="false" customWidth="true" hidden="false" outlineLevel="0" max="3842" min="3842" style="1" width="39.42"/>
    <col collapsed="false" customWidth="true" hidden="false" outlineLevel="0" max="3843" min="3843" style="1" width="9.57"/>
    <col collapsed="false" customWidth="true" hidden="false" outlineLevel="0" max="4097" min="4097" style="1" width="6.14"/>
    <col collapsed="false" customWidth="true" hidden="false" outlineLevel="0" max="4098" min="4098" style="1" width="39.42"/>
    <col collapsed="false" customWidth="true" hidden="false" outlineLevel="0" max="4099" min="4099" style="1" width="9.57"/>
    <col collapsed="false" customWidth="true" hidden="false" outlineLevel="0" max="4353" min="4353" style="1" width="6.14"/>
    <col collapsed="false" customWidth="true" hidden="false" outlineLevel="0" max="4354" min="4354" style="1" width="39.42"/>
    <col collapsed="false" customWidth="true" hidden="false" outlineLevel="0" max="4355" min="4355" style="1" width="9.57"/>
    <col collapsed="false" customWidth="true" hidden="false" outlineLevel="0" max="4609" min="4609" style="1" width="6.14"/>
    <col collapsed="false" customWidth="true" hidden="false" outlineLevel="0" max="4610" min="4610" style="1" width="39.42"/>
    <col collapsed="false" customWidth="true" hidden="false" outlineLevel="0" max="4611" min="4611" style="1" width="9.57"/>
    <col collapsed="false" customWidth="true" hidden="false" outlineLevel="0" max="4865" min="4865" style="1" width="6.14"/>
    <col collapsed="false" customWidth="true" hidden="false" outlineLevel="0" max="4866" min="4866" style="1" width="39.42"/>
    <col collapsed="false" customWidth="true" hidden="false" outlineLevel="0" max="4867" min="4867" style="1" width="9.57"/>
    <col collapsed="false" customWidth="true" hidden="false" outlineLevel="0" max="5121" min="5121" style="1" width="6.14"/>
    <col collapsed="false" customWidth="true" hidden="false" outlineLevel="0" max="5122" min="5122" style="1" width="39.42"/>
    <col collapsed="false" customWidth="true" hidden="false" outlineLevel="0" max="5123" min="5123" style="1" width="9.57"/>
    <col collapsed="false" customWidth="true" hidden="false" outlineLevel="0" max="5377" min="5377" style="1" width="6.14"/>
    <col collapsed="false" customWidth="true" hidden="false" outlineLevel="0" max="5378" min="5378" style="1" width="39.42"/>
    <col collapsed="false" customWidth="true" hidden="false" outlineLevel="0" max="5379" min="5379" style="1" width="9.57"/>
    <col collapsed="false" customWidth="true" hidden="false" outlineLevel="0" max="5633" min="5633" style="1" width="6.14"/>
    <col collapsed="false" customWidth="true" hidden="false" outlineLevel="0" max="5634" min="5634" style="1" width="39.42"/>
    <col collapsed="false" customWidth="true" hidden="false" outlineLevel="0" max="5635" min="5635" style="1" width="9.57"/>
    <col collapsed="false" customWidth="true" hidden="false" outlineLevel="0" max="5889" min="5889" style="1" width="6.14"/>
    <col collapsed="false" customWidth="true" hidden="false" outlineLevel="0" max="5890" min="5890" style="1" width="39.42"/>
    <col collapsed="false" customWidth="true" hidden="false" outlineLevel="0" max="5891" min="5891" style="1" width="9.57"/>
    <col collapsed="false" customWidth="true" hidden="false" outlineLevel="0" max="6145" min="6145" style="1" width="6.14"/>
    <col collapsed="false" customWidth="true" hidden="false" outlineLevel="0" max="6146" min="6146" style="1" width="39.42"/>
    <col collapsed="false" customWidth="true" hidden="false" outlineLevel="0" max="6147" min="6147" style="1" width="9.57"/>
    <col collapsed="false" customWidth="true" hidden="false" outlineLevel="0" max="6401" min="6401" style="1" width="6.14"/>
    <col collapsed="false" customWidth="true" hidden="false" outlineLevel="0" max="6402" min="6402" style="1" width="39.42"/>
    <col collapsed="false" customWidth="true" hidden="false" outlineLevel="0" max="6403" min="6403" style="1" width="9.57"/>
    <col collapsed="false" customWidth="true" hidden="false" outlineLevel="0" max="6657" min="6657" style="1" width="6.14"/>
    <col collapsed="false" customWidth="true" hidden="false" outlineLevel="0" max="6658" min="6658" style="1" width="39.42"/>
    <col collapsed="false" customWidth="true" hidden="false" outlineLevel="0" max="6659" min="6659" style="1" width="9.57"/>
    <col collapsed="false" customWidth="true" hidden="false" outlineLevel="0" max="6913" min="6913" style="1" width="6.14"/>
    <col collapsed="false" customWidth="true" hidden="false" outlineLevel="0" max="6914" min="6914" style="1" width="39.42"/>
    <col collapsed="false" customWidth="true" hidden="false" outlineLevel="0" max="6915" min="6915" style="1" width="9.57"/>
    <col collapsed="false" customWidth="true" hidden="false" outlineLevel="0" max="7169" min="7169" style="1" width="6.14"/>
    <col collapsed="false" customWidth="true" hidden="false" outlineLevel="0" max="7170" min="7170" style="1" width="39.42"/>
    <col collapsed="false" customWidth="true" hidden="false" outlineLevel="0" max="7171" min="7171" style="1" width="9.57"/>
    <col collapsed="false" customWidth="true" hidden="false" outlineLevel="0" max="7425" min="7425" style="1" width="6.14"/>
    <col collapsed="false" customWidth="true" hidden="false" outlineLevel="0" max="7426" min="7426" style="1" width="39.42"/>
    <col collapsed="false" customWidth="true" hidden="false" outlineLevel="0" max="7427" min="7427" style="1" width="9.57"/>
    <col collapsed="false" customWidth="true" hidden="false" outlineLevel="0" max="7681" min="7681" style="1" width="6.14"/>
    <col collapsed="false" customWidth="true" hidden="false" outlineLevel="0" max="7682" min="7682" style="1" width="39.42"/>
    <col collapsed="false" customWidth="true" hidden="false" outlineLevel="0" max="7683" min="7683" style="1" width="9.57"/>
    <col collapsed="false" customWidth="true" hidden="false" outlineLevel="0" max="7937" min="7937" style="1" width="6.14"/>
    <col collapsed="false" customWidth="true" hidden="false" outlineLevel="0" max="7938" min="7938" style="1" width="39.42"/>
    <col collapsed="false" customWidth="true" hidden="false" outlineLevel="0" max="7939" min="7939" style="1" width="9.57"/>
    <col collapsed="false" customWidth="true" hidden="false" outlineLevel="0" max="8193" min="8193" style="1" width="6.14"/>
    <col collapsed="false" customWidth="true" hidden="false" outlineLevel="0" max="8194" min="8194" style="1" width="39.42"/>
    <col collapsed="false" customWidth="true" hidden="false" outlineLevel="0" max="8195" min="8195" style="1" width="9.57"/>
    <col collapsed="false" customWidth="true" hidden="false" outlineLevel="0" max="8449" min="8449" style="1" width="6.14"/>
    <col collapsed="false" customWidth="true" hidden="false" outlineLevel="0" max="8450" min="8450" style="1" width="39.42"/>
    <col collapsed="false" customWidth="true" hidden="false" outlineLevel="0" max="8451" min="8451" style="1" width="9.57"/>
    <col collapsed="false" customWidth="true" hidden="false" outlineLevel="0" max="8705" min="8705" style="1" width="6.14"/>
    <col collapsed="false" customWidth="true" hidden="false" outlineLevel="0" max="8706" min="8706" style="1" width="39.42"/>
    <col collapsed="false" customWidth="true" hidden="false" outlineLevel="0" max="8707" min="8707" style="1" width="9.57"/>
    <col collapsed="false" customWidth="true" hidden="false" outlineLevel="0" max="8961" min="8961" style="1" width="6.14"/>
    <col collapsed="false" customWidth="true" hidden="false" outlineLevel="0" max="8962" min="8962" style="1" width="39.42"/>
    <col collapsed="false" customWidth="true" hidden="false" outlineLevel="0" max="8963" min="8963" style="1" width="9.57"/>
    <col collapsed="false" customWidth="true" hidden="false" outlineLevel="0" max="9217" min="9217" style="1" width="6.14"/>
    <col collapsed="false" customWidth="true" hidden="false" outlineLevel="0" max="9218" min="9218" style="1" width="39.42"/>
    <col collapsed="false" customWidth="true" hidden="false" outlineLevel="0" max="9219" min="9219" style="1" width="9.57"/>
    <col collapsed="false" customWidth="true" hidden="false" outlineLevel="0" max="9473" min="9473" style="1" width="6.14"/>
    <col collapsed="false" customWidth="true" hidden="false" outlineLevel="0" max="9474" min="9474" style="1" width="39.42"/>
    <col collapsed="false" customWidth="true" hidden="false" outlineLevel="0" max="9475" min="9475" style="1" width="9.57"/>
    <col collapsed="false" customWidth="true" hidden="false" outlineLevel="0" max="9729" min="9729" style="1" width="6.14"/>
    <col collapsed="false" customWidth="true" hidden="false" outlineLevel="0" max="9730" min="9730" style="1" width="39.42"/>
    <col collapsed="false" customWidth="true" hidden="false" outlineLevel="0" max="9731" min="9731" style="1" width="9.57"/>
    <col collapsed="false" customWidth="true" hidden="false" outlineLevel="0" max="9985" min="9985" style="1" width="6.14"/>
    <col collapsed="false" customWidth="true" hidden="false" outlineLevel="0" max="9986" min="9986" style="1" width="39.42"/>
    <col collapsed="false" customWidth="true" hidden="false" outlineLevel="0" max="9987" min="9987" style="1" width="9.57"/>
    <col collapsed="false" customWidth="true" hidden="false" outlineLevel="0" max="10241" min="10241" style="1" width="6.14"/>
    <col collapsed="false" customWidth="true" hidden="false" outlineLevel="0" max="10242" min="10242" style="1" width="39.42"/>
    <col collapsed="false" customWidth="true" hidden="false" outlineLevel="0" max="10243" min="10243" style="1" width="9.57"/>
    <col collapsed="false" customWidth="true" hidden="false" outlineLevel="0" max="10497" min="10497" style="1" width="6.14"/>
    <col collapsed="false" customWidth="true" hidden="false" outlineLevel="0" max="10498" min="10498" style="1" width="39.42"/>
    <col collapsed="false" customWidth="true" hidden="false" outlineLevel="0" max="10499" min="10499" style="1" width="9.57"/>
    <col collapsed="false" customWidth="true" hidden="false" outlineLevel="0" max="10753" min="10753" style="1" width="6.14"/>
    <col collapsed="false" customWidth="true" hidden="false" outlineLevel="0" max="10754" min="10754" style="1" width="39.42"/>
    <col collapsed="false" customWidth="true" hidden="false" outlineLevel="0" max="10755" min="10755" style="1" width="9.57"/>
    <col collapsed="false" customWidth="true" hidden="false" outlineLevel="0" max="11009" min="11009" style="1" width="6.14"/>
    <col collapsed="false" customWidth="true" hidden="false" outlineLevel="0" max="11010" min="11010" style="1" width="39.42"/>
    <col collapsed="false" customWidth="true" hidden="false" outlineLevel="0" max="11011" min="11011" style="1" width="9.57"/>
    <col collapsed="false" customWidth="true" hidden="false" outlineLevel="0" max="11265" min="11265" style="1" width="6.14"/>
    <col collapsed="false" customWidth="true" hidden="false" outlineLevel="0" max="11266" min="11266" style="1" width="39.42"/>
    <col collapsed="false" customWidth="true" hidden="false" outlineLevel="0" max="11267" min="11267" style="1" width="9.57"/>
    <col collapsed="false" customWidth="true" hidden="false" outlineLevel="0" max="11521" min="11521" style="1" width="6.14"/>
    <col collapsed="false" customWidth="true" hidden="false" outlineLevel="0" max="11522" min="11522" style="1" width="39.42"/>
    <col collapsed="false" customWidth="true" hidden="false" outlineLevel="0" max="11523" min="11523" style="1" width="9.57"/>
    <col collapsed="false" customWidth="true" hidden="false" outlineLevel="0" max="11777" min="11777" style="1" width="6.14"/>
    <col collapsed="false" customWidth="true" hidden="false" outlineLevel="0" max="11778" min="11778" style="1" width="39.42"/>
    <col collapsed="false" customWidth="true" hidden="false" outlineLevel="0" max="11779" min="11779" style="1" width="9.57"/>
    <col collapsed="false" customWidth="true" hidden="false" outlineLevel="0" max="12033" min="12033" style="1" width="6.14"/>
    <col collapsed="false" customWidth="true" hidden="false" outlineLevel="0" max="12034" min="12034" style="1" width="39.42"/>
    <col collapsed="false" customWidth="true" hidden="false" outlineLevel="0" max="12035" min="12035" style="1" width="9.57"/>
    <col collapsed="false" customWidth="true" hidden="false" outlineLevel="0" max="12289" min="12289" style="1" width="6.14"/>
    <col collapsed="false" customWidth="true" hidden="false" outlineLevel="0" max="12290" min="12290" style="1" width="39.42"/>
    <col collapsed="false" customWidth="true" hidden="false" outlineLevel="0" max="12291" min="12291" style="1" width="9.57"/>
    <col collapsed="false" customWidth="true" hidden="false" outlineLevel="0" max="12545" min="12545" style="1" width="6.14"/>
    <col collapsed="false" customWidth="true" hidden="false" outlineLevel="0" max="12546" min="12546" style="1" width="39.42"/>
    <col collapsed="false" customWidth="true" hidden="false" outlineLevel="0" max="12547" min="12547" style="1" width="9.57"/>
    <col collapsed="false" customWidth="true" hidden="false" outlineLevel="0" max="12801" min="12801" style="1" width="6.14"/>
    <col collapsed="false" customWidth="true" hidden="false" outlineLevel="0" max="12802" min="12802" style="1" width="39.42"/>
    <col collapsed="false" customWidth="true" hidden="false" outlineLevel="0" max="12803" min="12803" style="1" width="9.57"/>
    <col collapsed="false" customWidth="true" hidden="false" outlineLevel="0" max="13057" min="13057" style="1" width="6.14"/>
    <col collapsed="false" customWidth="true" hidden="false" outlineLevel="0" max="13058" min="13058" style="1" width="39.42"/>
    <col collapsed="false" customWidth="true" hidden="false" outlineLevel="0" max="13059" min="13059" style="1" width="9.57"/>
    <col collapsed="false" customWidth="true" hidden="false" outlineLevel="0" max="13313" min="13313" style="1" width="6.14"/>
    <col collapsed="false" customWidth="true" hidden="false" outlineLevel="0" max="13314" min="13314" style="1" width="39.42"/>
    <col collapsed="false" customWidth="true" hidden="false" outlineLevel="0" max="13315" min="13315" style="1" width="9.57"/>
    <col collapsed="false" customWidth="true" hidden="false" outlineLevel="0" max="13569" min="13569" style="1" width="6.14"/>
    <col collapsed="false" customWidth="true" hidden="false" outlineLevel="0" max="13570" min="13570" style="1" width="39.42"/>
    <col collapsed="false" customWidth="true" hidden="false" outlineLevel="0" max="13571" min="13571" style="1" width="9.57"/>
    <col collapsed="false" customWidth="true" hidden="false" outlineLevel="0" max="13825" min="13825" style="1" width="6.14"/>
    <col collapsed="false" customWidth="true" hidden="false" outlineLevel="0" max="13826" min="13826" style="1" width="39.42"/>
    <col collapsed="false" customWidth="true" hidden="false" outlineLevel="0" max="13827" min="13827" style="1" width="9.57"/>
    <col collapsed="false" customWidth="true" hidden="false" outlineLevel="0" max="14081" min="14081" style="1" width="6.14"/>
    <col collapsed="false" customWidth="true" hidden="false" outlineLevel="0" max="14082" min="14082" style="1" width="39.42"/>
    <col collapsed="false" customWidth="true" hidden="false" outlineLevel="0" max="14083" min="14083" style="1" width="9.57"/>
    <col collapsed="false" customWidth="true" hidden="false" outlineLevel="0" max="14337" min="14337" style="1" width="6.14"/>
    <col collapsed="false" customWidth="true" hidden="false" outlineLevel="0" max="14338" min="14338" style="1" width="39.42"/>
    <col collapsed="false" customWidth="true" hidden="false" outlineLevel="0" max="14339" min="14339" style="1" width="9.57"/>
    <col collapsed="false" customWidth="true" hidden="false" outlineLevel="0" max="14593" min="14593" style="1" width="6.14"/>
    <col collapsed="false" customWidth="true" hidden="false" outlineLevel="0" max="14594" min="14594" style="1" width="39.42"/>
    <col collapsed="false" customWidth="true" hidden="false" outlineLevel="0" max="14595" min="14595" style="1" width="9.57"/>
    <col collapsed="false" customWidth="true" hidden="false" outlineLevel="0" max="14849" min="14849" style="1" width="6.14"/>
    <col collapsed="false" customWidth="true" hidden="false" outlineLevel="0" max="14850" min="14850" style="1" width="39.42"/>
    <col collapsed="false" customWidth="true" hidden="false" outlineLevel="0" max="14851" min="14851" style="1" width="9.57"/>
    <col collapsed="false" customWidth="true" hidden="false" outlineLevel="0" max="15105" min="15105" style="1" width="6.14"/>
    <col collapsed="false" customWidth="true" hidden="false" outlineLevel="0" max="15106" min="15106" style="1" width="39.42"/>
    <col collapsed="false" customWidth="true" hidden="false" outlineLevel="0" max="15107" min="15107" style="1" width="9.57"/>
    <col collapsed="false" customWidth="true" hidden="false" outlineLevel="0" max="15361" min="15361" style="1" width="6.14"/>
    <col collapsed="false" customWidth="true" hidden="false" outlineLevel="0" max="15362" min="15362" style="1" width="39.42"/>
    <col collapsed="false" customWidth="true" hidden="false" outlineLevel="0" max="15363" min="15363" style="1" width="9.57"/>
    <col collapsed="false" customWidth="true" hidden="false" outlineLevel="0" max="15617" min="15617" style="1" width="6.14"/>
    <col collapsed="false" customWidth="true" hidden="false" outlineLevel="0" max="15618" min="15618" style="1" width="39.42"/>
    <col collapsed="false" customWidth="true" hidden="false" outlineLevel="0" max="15619" min="15619" style="1" width="9.57"/>
    <col collapsed="false" customWidth="true" hidden="false" outlineLevel="0" max="15873" min="15873" style="1" width="6.14"/>
    <col collapsed="false" customWidth="true" hidden="false" outlineLevel="0" max="15874" min="15874" style="1" width="39.42"/>
    <col collapsed="false" customWidth="true" hidden="false" outlineLevel="0" max="15875" min="15875" style="1" width="9.57"/>
    <col collapsed="false" customWidth="true" hidden="false" outlineLevel="0" max="16129" min="16129" style="1" width="6.14"/>
    <col collapsed="false" customWidth="true" hidden="false" outlineLevel="0" max="16130" min="16130" style="1" width="39.42"/>
    <col collapsed="false" customWidth="true" hidden="false" outlineLevel="0" max="16131" min="16131" style="1" width="9.57"/>
  </cols>
  <sheetData>
    <row r="1" customFormat="false" ht="15" hidden="false" customHeight="false" outlineLevel="0" collapsed="false">
      <c r="A1" s="67" t="n">
        <v>3</v>
      </c>
      <c r="B1" s="67"/>
      <c r="C1" s="67"/>
      <c r="D1" s="67"/>
      <c r="E1" s="67"/>
      <c r="F1" s="67"/>
    </row>
    <row r="2" customFormat="false" ht="50.25" hidden="false" customHeight="true" outlineLevel="0" collapsed="false">
      <c r="A2" s="5" t="s">
        <v>141</v>
      </c>
      <c r="B2" s="5"/>
      <c r="C2" s="5"/>
      <c r="D2" s="5"/>
      <c r="E2" s="5"/>
      <c r="F2" s="5"/>
    </row>
    <row r="3" customFormat="false" ht="15" hidden="false" customHeight="false" outlineLevel="0" collapsed="false">
      <c r="A3" s="6" t="s">
        <v>4</v>
      </c>
      <c r="B3" s="2"/>
      <c r="C3" s="2"/>
      <c r="D3" s="2"/>
      <c r="E3" s="2"/>
      <c r="F3" s="2"/>
    </row>
    <row r="4" customFormat="false" ht="25.5" hidden="false" customHeight="true" outlineLevel="0" collapsed="false">
      <c r="A4" s="7" t="s">
        <v>5</v>
      </c>
      <c r="B4" s="68" t="s">
        <v>6</v>
      </c>
      <c r="C4" s="9" t="s">
        <v>7</v>
      </c>
      <c r="D4" s="9"/>
      <c r="E4" s="10"/>
      <c r="F4" s="10"/>
    </row>
    <row r="5" customFormat="false" ht="25.35" hidden="false" customHeight="false" outlineLevel="0" collapsed="false">
      <c r="A5" s="7"/>
      <c r="B5" s="68"/>
      <c r="C5" s="11" t="s">
        <v>8</v>
      </c>
      <c r="D5" s="11" t="s">
        <v>9</v>
      </c>
      <c r="E5" s="12"/>
      <c r="F5" s="12"/>
    </row>
    <row r="6" customFormat="false" ht="15" hidden="false" customHeight="false" outlineLevel="0" collapsed="false">
      <c r="A6" s="69" t="s">
        <v>10</v>
      </c>
      <c r="B6" s="70" t="n">
        <v>2</v>
      </c>
      <c r="C6" s="70" t="n">
        <v>3</v>
      </c>
      <c r="D6" s="71" t="n">
        <v>4</v>
      </c>
      <c r="E6" s="15"/>
      <c r="F6" s="15"/>
    </row>
    <row r="7" customFormat="false" ht="15" hidden="false" customHeight="false" outlineLevel="0" collapsed="false">
      <c r="A7" s="72"/>
      <c r="B7" s="73" t="s">
        <v>11</v>
      </c>
      <c r="C7" s="40"/>
      <c r="D7" s="40"/>
      <c r="E7" s="15"/>
      <c r="F7" s="15"/>
    </row>
    <row r="8" customFormat="false" ht="15" hidden="false" customHeight="false" outlineLevel="0" collapsed="false">
      <c r="A8" s="19" t="s">
        <v>10</v>
      </c>
      <c r="B8" s="20" t="s">
        <v>12</v>
      </c>
      <c r="C8" s="21" t="n">
        <f aca="false">C9+C15+C16+C19</f>
        <v>661.828</v>
      </c>
      <c r="D8" s="22" t="n">
        <f aca="false">C8/C93*1000-0.005</f>
        <v>1384.57240585774</v>
      </c>
      <c r="E8" s="23"/>
      <c r="F8" s="24"/>
    </row>
    <row r="9" customFormat="false" ht="15" hidden="false" customHeight="false" outlineLevel="0" collapsed="false">
      <c r="A9" s="25" t="s">
        <v>13</v>
      </c>
      <c r="B9" s="26" t="s">
        <v>14</v>
      </c>
      <c r="C9" s="27" t="n">
        <f aca="false">C10+C11+C12+C13+C14</f>
        <v>604.96</v>
      </c>
      <c r="D9" s="28" t="n">
        <f aca="false">C9/C93*1000-0.005</f>
        <v>1265.60169456067</v>
      </c>
      <c r="E9" s="29"/>
      <c r="F9" s="24"/>
    </row>
    <row r="10" customFormat="false" ht="15" hidden="false" customHeight="false" outlineLevel="0" collapsed="false">
      <c r="A10" s="30" t="s">
        <v>15</v>
      </c>
      <c r="B10" s="31" t="s">
        <v>16</v>
      </c>
      <c r="C10" s="27" t="n">
        <v>535.471</v>
      </c>
      <c r="D10" s="28" t="n">
        <f aca="false">C10/C93*1000</f>
        <v>1120.23221757322</v>
      </c>
      <c r="E10" s="29"/>
      <c r="F10" s="24"/>
    </row>
    <row r="11" customFormat="false" ht="15" hidden="false" customHeight="false" outlineLevel="0" collapsed="false">
      <c r="A11" s="30" t="s">
        <v>17</v>
      </c>
      <c r="B11" s="31" t="s">
        <v>18</v>
      </c>
      <c r="C11" s="27" t="n">
        <v>49.214</v>
      </c>
      <c r="D11" s="28" t="n">
        <f aca="false">C11/C93*1000</f>
        <v>102.958158995816</v>
      </c>
      <c r="E11" s="29"/>
      <c r="F11" s="24"/>
    </row>
    <row r="12" customFormat="false" ht="15" hidden="false" customHeight="false" outlineLevel="0" collapsed="false">
      <c r="A12" s="25" t="s">
        <v>19</v>
      </c>
      <c r="B12" s="31" t="s">
        <v>20</v>
      </c>
      <c r="C12" s="27" t="n">
        <v>0</v>
      </c>
      <c r="D12" s="28" t="n">
        <v>0</v>
      </c>
      <c r="E12" s="29"/>
      <c r="F12" s="24"/>
    </row>
    <row r="13" customFormat="false" ht="15" hidden="false" customHeight="true" outlineLevel="0" collapsed="false">
      <c r="A13" s="25" t="s">
        <v>21</v>
      </c>
      <c r="B13" s="32" t="s">
        <v>22</v>
      </c>
      <c r="C13" s="27" t="n">
        <v>10.842</v>
      </c>
      <c r="D13" s="28" t="n">
        <f aca="false">C13/C93*1000</f>
        <v>22.6820083682008</v>
      </c>
      <c r="E13" s="29"/>
      <c r="F13" s="24"/>
    </row>
    <row r="14" customFormat="false" ht="15" hidden="false" customHeight="false" outlineLevel="0" collapsed="false">
      <c r="A14" s="25" t="s">
        <v>23</v>
      </c>
      <c r="B14" s="32" t="s">
        <v>24</v>
      </c>
      <c r="C14" s="27" t="n">
        <v>9.433</v>
      </c>
      <c r="D14" s="28" t="n">
        <f aca="false">C14/C93*1000</f>
        <v>19.734309623431</v>
      </c>
      <c r="E14" s="29"/>
      <c r="F14" s="24"/>
    </row>
    <row r="15" customFormat="false" ht="23.85" hidden="false" customHeight="false" outlineLevel="0" collapsed="false">
      <c r="A15" s="25" t="s">
        <v>25</v>
      </c>
      <c r="B15" s="33" t="s">
        <v>26</v>
      </c>
      <c r="C15" s="27" t="n">
        <v>0</v>
      </c>
      <c r="D15" s="28" t="n">
        <f aca="false">C15/C93*1000</f>
        <v>0</v>
      </c>
      <c r="E15" s="29"/>
      <c r="F15" s="24"/>
    </row>
    <row r="16" customFormat="false" ht="15" hidden="false" customHeight="false" outlineLevel="0" collapsed="false">
      <c r="A16" s="25" t="s">
        <v>27</v>
      </c>
      <c r="B16" s="26" t="s">
        <v>28</v>
      </c>
      <c r="C16" s="27" t="n">
        <f aca="false">C17+C18</f>
        <v>3.748</v>
      </c>
      <c r="D16" s="28" t="n">
        <f aca="false">C16/C93*1000</f>
        <v>7.84100418410042</v>
      </c>
      <c r="E16" s="29"/>
      <c r="F16" s="24"/>
    </row>
    <row r="17" customFormat="false" ht="15" hidden="false" customHeight="false" outlineLevel="0" collapsed="false">
      <c r="A17" s="30" t="s">
        <v>29</v>
      </c>
      <c r="B17" s="31" t="s">
        <v>30</v>
      </c>
      <c r="C17" s="27" t="n">
        <v>3.748</v>
      </c>
      <c r="D17" s="28" t="n">
        <f aca="false">C17/C93*1000</f>
        <v>7.84100418410042</v>
      </c>
      <c r="E17" s="29"/>
      <c r="F17" s="24"/>
    </row>
    <row r="18" customFormat="false" ht="15" hidden="false" customHeight="false" outlineLevel="0" collapsed="false">
      <c r="A18" s="30" t="s">
        <v>31</v>
      </c>
      <c r="B18" s="31" t="s">
        <v>32</v>
      </c>
      <c r="C18" s="27" t="n">
        <v>0</v>
      </c>
      <c r="D18" s="28" t="n">
        <f aca="false">C18/C93*1000</f>
        <v>0</v>
      </c>
      <c r="E18" s="29"/>
      <c r="F18" s="24"/>
    </row>
    <row r="19" customFormat="false" ht="15" hidden="false" customHeight="false" outlineLevel="0" collapsed="false">
      <c r="A19" s="25" t="s">
        <v>33</v>
      </c>
      <c r="B19" s="26" t="s">
        <v>34</v>
      </c>
      <c r="C19" s="27" t="n">
        <f aca="false">C20+C21</f>
        <v>53.12</v>
      </c>
      <c r="D19" s="28" t="n">
        <f aca="false">C19/C93*1000</f>
        <v>111.129707112971</v>
      </c>
      <c r="E19" s="29"/>
      <c r="F19" s="24"/>
    </row>
    <row r="20" customFormat="false" ht="25.35" hidden="false" customHeight="false" outlineLevel="0" collapsed="false">
      <c r="A20" s="30" t="s">
        <v>35</v>
      </c>
      <c r="B20" s="32" t="s">
        <v>36</v>
      </c>
      <c r="C20" s="27" t="n">
        <v>41.34</v>
      </c>
      <c r="D20" s="28" t="n">
        <f aca="false">C20/C93*1000</f>
        <v>86.4853556485356</v>
      </c>
      <c r="E20" s="29"/>
      <c r="F20" s="24"/>
    </row>
    <row r="21" customFormat="false" ht="15" hidden="false" customHeight="false" outlineLevel="0" collapsed="false">
      <c r="A21" s="30" t="s">
        <v>37</v>
      </c>
      <c r="B21" s="31" t="s">
        <v>38</v>
      </c>
      <c r="C21" s="27" t="n">
        <v>11.78</v>
      </c>
      <c r="D21" s="28" t="n">
        <f aca="false">C21/C93*1000</f>
        <v>24.6443514644351</v>
      </c>
      <c r="E21" s="29"/>
      <c r="F21" s="24"/>
    </row>
    <row r="22" customFormat="false" ht="15" hidden="false" customHeight="false" outlineLevel="0" collapsed="false">
      <c r="A22" s="34" t="s">
        <v>39</v>
      </c>
      <c r="B22" s="26" t="s">
        <v>40</v>
      </c>
      <c r="C22" s="35" t="n">
        <f aca="false">C23+C24</f>
        <v>28.052</v>
      </c>
      <c r="D22" s="28" t="n">
        <f aca="false">C22/C93*1000</f>
        <v>58.6861924686193</v>
      </c>
      <c r="E22" s="23"/>
      <c r="F22" s="24"/>
    </row>
    <row r="23" customFormat="false" ht="25.35" hidden="false" customHeight="false" outlineLevel="0" collapsed="false">
      <c r="A23" s="30" t="s">
        <v>41</v>
      </c>
      <c r="B23" s="32" t="s">
        <v>36</v>
      </c>
      <c r="C23" s="27" t="n">
        <v>20.864</v>
      </c>
      <c r="D23" s="28" t="n">
        <f aca="false">C23/C93*1000</f>
        <v>43.6485355648536</v>
      </c>
      <c r="E23" s="29"/>
      <c r="F23" s="24"/>
    </row>
    <row r="24" customFormat="false" ht="15" hidden="false" customHeight="false" outlineLevel="0" collapsed="false">
      <c r="A24" s="30" t="s">
        <v>42</v>
      </c>
      <c r="B24" s="31" t="s">
        <v>38</v>
      </c>
      <c r="C24" s="27" t="n">
        <v>7.188</v>
      </c>
      <c r="D24" s="28" t="n">
        <f aca="false">C24/C93*1000</f>
        <v>15.0376569037657</v>
      </c>
      <c r="E24" s="29"/>
      <c r="F24" s="24"/>
    </row>
    <row r="25" customFormat="false" ht="17.25" hidden="false" customHeight="true" outlineLevel="0" collapsed="false">
      <c r="A25" s="36" t="s">
        <v>43</v>
      </c>
      <c r="B25" s="37" t="s">
        <v>44</v>
      </c>
      <c r="C25" s="35" t="n">
        <f aca="false">C8+C22</f>
        <v>689.88</v>
      </c>
      <c r="D25" s="28" t="n">
        <f aca="false">C25:C26/C93*1000</f>
        <v>1443.26359832636</v>
      </c>
      <c r="E25" s="24"/>
      <c r="F25" s="74"/>
    </row>
    <row r="26" customFormat="false" ht="15" hidden="false" customHeight="false" outlineLevel="0" collapsed="false">
      <c r="A26" s="34" t="s">
        <v>45</v>
      </c>
      <c r="B26" s="26" t="s">
        <v>46</v>
      </c>
      <c r="C26" s="27" t="n">
        <v>0</v>
      </c>
      <c r="D26" s="28" t="n">
        <v>0</v>
      </c>
      <c r="E26" s="24"/>
      <c r="F26" s="24"/>
    </row>
    <row r="27" customFormat="false" ht="15" hidden="false" customHeight="false" outlineLevel="0" collapsed="false">
      <c r="A27" s="34" t="s">
        <v>47</v>
      </c>
      <c r="B27" s="26" t="s">
        <v>48</v>
      </c>
      <c r="C27" s="35" t="n">
        <f aca="false">C28+C29+C30</f>
        <v>31.48</v>
      </c>
      <c r="D27" s="28" t="n">
        <f aca="false">C27/C93*1000</f>
        <v>65.8577405857741</v>
      </c>
      <c r="E27" s="24"/>
      <c r="F27" s="24"/>
    </row>
    <row r="28" customFormat="false" ht="15" hidden="false" customHeight="false" outlineLevel="0" collapsed="false">
      <c r="A28" s="25" t="s">
        <v>49</v>
      </c>
      <c r="B28" s="31" t="s">
        <v>50</v>
      </c>
      <c r="C28" s="27" t="n">
        <v>5.666</v>
      </c>
      <c r="D28" s="28" t="n">
        <f aca="false">C28/C93*1000</f>
        <v>11.8535564853557</v>
      </c>
      <c r="E28" s="24"/>
      <c r="F28" s="24"/>
    </row>
    <row r="29" customFormat="false" ht="15" hidden="false" customHeight="false" outlineLevel="0" collapsed="false">
      <c r="A29" s="25" t="s">
        <v>51</v>
      </c>
      <c r="B29" s="32" t="s">
        <v>52</v>
      </c>
      <c r="C29" s="27" t="n">
        <v>0</v>
      </c>
      <c r="D29" s="28" t="n">
        <f aca="false">C29/C93*1000</f>
        <v>0</v>
      </c>
      <c r="E29" s="24"/>
      <c r="F29" s="24"/>
    </row>
    <row r="30" customFormat="false" ht="15" hidden="false" customHeight="false" outlineLevel="0" collapsed="false">
      <c r="A30" s="25" t="s">
        <v>53</v>
      </c>
      <c r="B30" s="33" t="s">
        <v>54</v>
      </c>
      <c r="C30" s="27" t="n">
        <v>25.814</v>
      </c>
      <c r="D30" s="28" t="n">
        <f aca="false">C30/C92*1000+0.005</f>
        <v>54.0091841004184</v>
      </c>
      <c r="E30" s="24"/>
      <c r="F30" s="24"/>
    </row>
    <row r="31" customFormat="false" ht="23.85" hidden="false" customHeight="false" outlineLevel="0" collapsed="false">
      <c r="A31" s="39" t="s">
        <v>55</v>
      </c>
      <c r="B31" s="37" t="s">
        <v>56</v>
      </c>
      <c r="C31" s="35" t="n">
        <f aca="false">C25+C26+C27</f>
        <v>721.36</v>
      </c>
      <c r="D31" s="28" t="n">
        <f aca="false">C31/C93*1000</f>
        <v>1509.12133891213</v>
      </c>
      <c r="E31" s="24"/>
      <c r="F31" s="24"/>
    </row>
    <row r="32" customFormat="false" ht="20.25" hidden="false" customHeight="true" outlineLevel="0" collapsed="false">
      <c r="A32" s="39" t="s">
        <v>57</v>
      </c>
      <c r="B32" s="37" t="s">
        <v>58</v>
      </c>
      <c r="C32" s="40" t="s">
        <v>59</v>
      </c>
      <c r="D32" s="41" t="n">
        <f aca="false">C31/C93*1000</f>
        <v>1509.12133891213</v>
      </c>
      <c r="E32" s="15"/>
      <c r="F32" s="24"/>
    </row>
    <row r="33" customFormat="false" ht="15" hidden="false" customHeight="false" outlineLevel="0" collapsed="false">
      <c r="A33" s="39"/>
      <c r="B33" s="42" t="s">
        <v>60</v>
      </c>
      <c r="C33" s="40"/>
      <c r="D33" s="41"/>
      <c r="E33" s="15"/>
      <c r="F33" s="24"/>
    </row>
    <row r="34" customFormat="false" ht="15" hidden="false" customHeight="false" outlineLevel="0" collapsed="false">
      <c r="A34" s="19" t="s">
        <v>61</v>
      </c>
      <c r="B34" s="20" t="s">
        <v>12</v>
      </c>
      <c r="C34" s="40" t="n">
        <v>0</v>
      </c>
      <c r="D34" s="43" t="n">
        <v>0</v>
      </c>
      <c r="E34" s="15"/>
      <c r="F34" s="24"/>
    </row>
    <row r="35" customFormat="false" ht="15" hidden="false" customHeight="false" outlineLevel="0" collapsed="false">
      <c r="A35" s="25" t="s">
        <v>62</v>
      </c>
      <c r="B35" s="26" t="s">
        <v>14</v>
      </c>
      <c r="C35" s="40" t="n">
        <v>0</v>
      </c>
      <c r="D35" s="43" t="n">
        <v>0</v>
      </c>
      <c r="E35" s="15"/>
      <c r="F35" s="24"/>
    </row>
    <row r="36" customFormat="false" ht="15" hidden="false" customHeight="false" outlineLevel="0" collapsed="false">
      <c r="A36" s="25" t="s">
        <v>63</v>
      </c>
      <c r="B36" s="31" t="s">
        <v>18</v>
      </c>
      <c r="C36" s="40" t="n">
        <v>0</v>
      </c>
      <c r="D36" s="43" t="n">
        <v>0</v>
      </c>
      <c r="E36" s="15"/>
      <c r="F36" s="24"/>
    </row>
    <row r="37" customFormat="false" ht="15" hidden="false" customHeight="false" outlineLevel="0" collapsed="false">
      <c r="A37" s="25" t="s">
        <v>64</v>
      </c>
      <c r="B37" s="32" t="s">
        <v>22</v>
      </c>
      <c r="C37" s="40" t="n">
        <v>0</v>
      </c>
      <c r="D37" s="43" t="n">
        <v>0</v>
      </c>
      <c r="E37" s="15"/>
      <c r="F37" s="24"/>
    </row>
    <row r="38" customFormat="false" ht="23.85" hidden="false" customHeight="false" outlineLevel="0" collapsed="false">
      <c r="A38" s="25" t="s">
        <v>65</v>
      </c>
      <c r="B38" s="33" t="s">
        <v>66</v>
      </c>
      <c r="C38" s="40" t="n">
        <v>0</v>
      </c>
      <c r="D38" s="43" t="n">
        <v>0</v>
      </c>
      <c r="E38" s="15"/>
      <c r="F38" s="24"/>
    </row>
    <row r="39" customFormat="false" ht="15" hidden="false" customHeight="false" outlineLevel="0" collapsed="false">
      <c r="A39" s="25" t="s">
        <v>67</v>
      </c>
      <c r="B39" s="32" t="s">
        <v>24</v>
      </c>
      <c r="C39" s="40" t="n">
        <v>0</v>
      </c>
      <c r="D39" s="43" t="n">
        <v>0</v>
      </c>
      <c r="E39" s="15"/>
      <c r="F39" s="24"/>
    </row>
    <row r="40" customFormat="false" ht="23.85" hidden="false" customHeight="false" outlineLevel="0" collapsed="false">
      <c r="A40" s="25" t="s">
        <v>68</v>
      </c>
      <c r="B40" s="33" t="s">
        <v>26</v>
      </c>
      <c r="C40" s="40" t="n">
        <v>0</v>
      </c>
      <c r="D40" s="43" t="n">
        <v>0</v>
      </c>
      <c r="E40" s="15"/>
      <c r="F40" s="24"/>
    </row>
    <row r="41" customFormat="false" ht="15" hidden="false" customHeight="false" outlineLevel="0" collapsed="false">
      <c r="A41" s="25" t="s">
        <v>69</v>
      </c>
      <c r="B41" s="26" t="s">
        <v>28</v>
      </c>
      <c r="C41" s="40" t="n">
        <v>0</v>
      </c>
      <c r="D41" s="43" t="n">
        <v>0</v>
      </c>
      <c r="E41" s="15"/>
      <c r="F41" s="24"/>
    </row>
    <row r="42" customFormat="false" ht="15" hidden="false" customHeight="false" outlineLevel="0" collapsed="false">
      <c r="A42" s="25" t="s">
        <v>70</v>
      </c>
      <c r="B42" s="31" t="s">
        <v>30</v>
      </c>
      <c r="C42" s="40" t="n">
        <v>0</v>
      </c>
      <c r="D42" s="43" t="n">
        <v>0</v>
      </c>
      <c r="E42" s="15"/>
      <c r="F42" s="24"/>
    </row>
    <row r="43" customFormat="false" ht="15" hidden="false" customHeight="false" outlineLevel="0" collapsed="false">
      <c r="A43" s="25" t="s">
        <v>71</v>
      </c>
      <c r="B43" s="31" t="s">
        <v>32</v>
      </c>
      <c r="C43" s="40" t="n">
        <v>0</v>
      </c>
      <c r="D43" s="43" t="n">
        <v>0</v>
      </c>
      <c r="E43" s="15"/>
      <c r="F43" s="24"/>
    </row>
    <row r="44" customFormat="false" ht="15" hidden="false" customHeight="false" outlineLevel="0" collapsed="false">
      <c r="A44" s="25" t="s">
        <v>72</v>
      </c>
      <c r="B44" s="26" t="s">
        <v>34</v>
      </c>
      <c r="C44" s="40" t="n">
        <v>0</v>
      </c>
      <c r="D44" s="43" t="n">
        <v>0</v>
      </c>
      <c r="E44" s="15"/>
      <c r="F44" s="24"/>
    </row>
    <row r="45" customFormat="false" ht="25.35" hidden="false" customHeight="false" outlineLevel="0" collapsed="false">
      <c r="A45" s="25" t="s">
        <v>73</v>
      </c>
      <c r="B45" s="32" t="s">
        <v>36</v>
      </c>
      <c r="C45" s="40" t="n">
        <v>0</v>
      </c>
      <c r="D45" s="43" t="n">
        <v>0</v>
      </c>
      <c r="E45" s="15"/>
      <c r="F45" s="24"/>
    </row>
    <row r="46" customFormat="false" ht="15" hidden="false" customHeight="false" outlineLevel="0" collapsed="false">
      <c r="A46" s="25" t="s">
        <v>74</v>
      </c>
      <c r="B46" s="31" t="s">
        <v>38</v>
      </c>
      <c r="C46" s="40" t="n">
        <v>0</v>
      </c>
      <c r="D46" s="43" t="n">
        <v>0</v>
      </c>
      <c r="E46" s="15"/>
      <c r="F46" s="24"/>
    </row>
    <row r="47" customFormat="false" ht="15" hidden="false" customHeight="false" outlineLevel="0" collapsed="false">
      <c r="A47" s="49" t="s">
        <v>45</v>
      </c>
      <c r="B47" s="49"/>
      <c r="C47" s="49"/>
      <c r="D47" s="49"/>
      <c r="E47" s="49"/>
      <c r="F47" s="49"/>
    </row>
    <row r="48" customFormat="false" ht="15" hidden="false" customHeight="false" outlineLevel="0" collapsed="false">
      <c r="A48" s="50"/>
      <c r="B48" s="51"/>
      <c r="C48" s="52"/>
      <c r="D48" s="38"/>
      <c r="E48" s="15"/>
      <c r="F48" s="24"/>
    </row>
    <row r="49" customFormat="false" ht="15" hidden="false" customHeight="false" outlineLevel="0" collapsed="false">
      <c r="A49" s="13" t="s">
        <v>10</v>
      </c>
      <c r="B49" s="14" t="n">
        <v>2</v>
      </c>
      <c r="C49" s="14" t="n">
        <v>3</v>
      </c>
      <c r="D49" s="8" t="n">
        <v>4</v>
      </c>
      <c r="E49" s="15"/>
      <c r="F49" s="24"/>
    </row>
    <row r="50" customFormat="false" ht="15" hidden="false" customHeight="false" outlineLevel="0" collapsed="false">
      <c r="A50" s="75" t="s">
        <v>75</v>
      </c>
      <c r="B50" s="20" t="s">
        <v>40</v>
      </c>
      <c r="C50" s="18" t="n">
        <v>0</v>
      </c>
      <c r="D50" s="76" t="n">
        <v>0</v>
      </c>
      <c r="E50" s="15"/>
      <c r="F50" s="24"/>
    </row>
    <row r="51" customFormat="false" ht="25.35" hidden="false" customHeight="false" outlineLevel="0" collapsed="false">
      <c r="A51" s="25" t="s">
        <v>76</v>
      </c>
      <c r="B51" s="32" t="s">
        <v>36</v>
      </c>
      <c r="C51" s="40" t="n">
        <v>0</v>
      </c>
      <c r="D51" s="43" t="n">
        <v>0</v>
      </c>
      <c r="E51" s="15"/>
      <c r="F51" s="24"/>
    </row>
    <row r="52" customFormat="false" ht="15" hidden="false" customHeight="false" outlineLevel="0" collapsed="false">
      <c r="A52" s="25" t="s">
        <v>77</v>
      </c>
      <c r="B52" s="31" t="s">
        <v>38</v>
      </c>
      <c r="C52" s="40" t="n">
        <v>0</v>
      </c>
      <c r="D52" s="43" t="n">
        <v>0</v>
      </c>
      <c r="E52" s="15"/>
      <c r="F52" s="24"/>
    </row>
    <row r="53" customFormat="false" ht="15" hidden="false" customHeight="false" outlineLevel="0" collapsed="false">
      <c r="A53" s="36" t="s">
        <v>78</v>
      </c>
      <c r="B53" s="37" t="s">
        <v>79</v>
      </c>
      <c r="C53" s="40" t="n">
        <v>0</v>
      </c>
      <c r="D53" s="43" t="n">
        <v>0</v>
      </c>
      <c r="E53" s="15"/>
      <c r="F53" s="24"/>
    </row>
    <row r="54" customFormat="false" ht="15" hidden="false" customHeight="false" outlineLevel="0" collapsed="false">
      <c r="A54" s="34" t="s">
        <v>80</v>
      </c>
      <c r="B54" s="26" t="s">
        <v>46</v>
      </c>
      <c r="C54" s="40" t="n">
        <v>0</v>
      </c>
      <c r="D54" s="43" t="n">
        <v>0</v>
      </c>
      <c r="E54" s="15"/>
      <c r="F54" s="24"/>
    </row>
    <row r="55" customFormat="false" ht="15" hidden="false" customHeight="false" outlineLevel="0" collapsed="false">
      <c r="A55" s="34" t="s">
        <v>81</v>
      </c>
      <c r="B55" s="26" t="s">
        <v>48</v>
      </c>
      <c r="C55" s="40" t="n">
        <v>0</v>
      </c>
      <c r="D55" s="43" t="n">
        <v>0</v>
      </c>
      <c r="E55" s="15"/>
      <c r="F55" s="24"/>
    </row>
    <row r="56" customFormat="false" ht="15" hidden="false" customHeight="false" outlineLevel="0" collapsed="false">
      <c r="A56" s="25" t="s">
        <v>82</v>
      </c>
      <c r="B56" s="31" t="s">
        <v>50</v>
      </c>
      <c r="C56" s="40" t="n">
        <v>0</v>
      </c>
      <c r="D56" s="43" t="n">
        <v>0</v>
      </c>
      <c r="E56" s="15"/>
      <c r="F56" s="24"/>
    </row>
    <row r="57" customFormat="false" ht="15" hidden="false" customHeight="false" outlineLevel="0" collapsed="false">
      <c r="A57" s="25" t="s">
        <v>83</v>
      </c>
      <c r="B57" s="32" t="s">
        <v>52</v>
      </c>
      <c r="C57" s="40" t="n">
        <v>0</v>
      </c>
      <c r="D57" s="43" t="n">
        <v>0</v>
      </c>
      <c r="E57" s="15"/>
      <c r="F57" s="24"/>
    </row>
    <row r="58" customFormat="false" ht="15" hidden="false" customHeight="false" outlineLevel="0" collapsed="false">
      <c r="A58" s="25" t="s">
        <v>84</v>
      </c>
      <c r="B58" s="33" t="s">
        <v>54</v>
      </c>
      <c r="C58" s="40" t="n">
        <v>0</v>
      </c>
      <c r="D58" s="43" t="n">
        <v>0</v>
      </c>
      <c r="E58" s="15"/>
      <c r="F58" s="24"/>
    </row>
    <row r="59" customFormat="false" ht="23.85" hidden="false" customHeight="false" outlineLevel="0" collapsed="false">
      <c r="A59" s="39" t="s">
        <v>85</v>
      </c>
      <c r="B59" s="37" t="s">
        <v>86</v>
      </c>
      <c r="C59" s="40" t="n">
        <v>0</v>
      </c>
      <c r="D59" s="41" t="n">
        <v>0</v>
      </c>
      <c r="E59" s="15"/>
      <c r="F59" s="24"/>
    </row>
    <row r="60" customFormat="false" ht="15" hidden="false" customHeight="false" outlineLevel="0" collapsed="false">
      <c r="A60" s="39" t="s">
        <v>87</v>
      </c>
      <c r="B60" s="37" t="s">
        <v>88</v>
      </c>
      <c r="C60" s="40" t="n">
        <v>0</v>
      </c>
      <c r="D60" s="41" t="n">
        <v>0</v>
      </c>
      <c r="E60" s="15"/>
      <c r="F60" s="24"/>
    </row>
    <row r="61" customFormat="false" ht="15" hidden="false" customHeight="false" outlineLevel="0" collapsed="false">
      <c r="A61" s="39"/>
      <c r="B61" s="37" t="s">
        <v>89</v>
      </c>
      <c r="C61" s="40"/>
      <c r="D61" s="41"/>
      <c r="E61" s="15"/>
      <c r="F61" s="24"/>
    </row>
    <row r="62" customFormat="false" ht="15" hidden="false" customHeight="false" outlineLevel="0" collapsed="false">
      <c r="A62" s="19" t="s">
        <v>90</v>
      </c>
      <c r="B62" s="20" t="s">
        <v>12</v>
      </c>
      <c r="C62" s="40" t="n">
        <f aca="false">C63+C64+C65+C68</f>
        <v>22.369</v>
      </c>
      <c r="D62" s="43" t="n">
        <f aca="false">C62/C93*1000</f>
        <v>46.7970711297071</v>
      </c>
      <c r="E62" s="15"/>
      <c r="F62" s="24"/>
    </row>
    <row r="63" customFormat="false" ht="15" hidden="false" customHeight="false" outlineLevel="0" collapsed="false">
      <c r="A63" s="25" t="s">
        <v>91</v>
      </c>
      <c r="B63" s="26" t="s">
        <v>14</v>
      </c>
      <c r="C63" s="40" t="n">
        <v>0.083</v>
      </c>
      <c r="D63" s="43" t="n">
        <f aca="false">C63/C93*1000</f>
        <v>0.173640167364017</v>
      </c>
      <c r="E63" s="15"/>
      <c r="F63" s="24"/>
    </row>
    <row r="64" customFormat="false" ht="23.85" hidden="false" customHeight="false" outlineLevel="0" collapsed="false">
      <c r="A64" s="25" t="s">
        <v>93</v>
      </c>
      <c r="B64" s="33" t="s">
        <v>26</v>
      </c>
      <c r="C64" s="40" t="n">
        <v>16.724</v>
      </c>
      <c r="D64" s="43" t="n">
        <f aca="false">C64/C93*1000</f>
        <v>34.9874476987448</v>
      </c>
      <c r="E64" s="15"/>
      <c r="F64" s="24"/>
    </row>
    <row r="65" customFormat="false" ht="15" hidden="false" customHeight="false" outlineLevel="0" collapsed="false">
      <c r="A65" s="25" t="s">
        <v>94</v>
      </c>
      <c r="B65" s="26" t="s">
        <v>28</v>
      </c>
      <c r="C65" s="40" t="n">
        <f aca="false">C66+C67</f>
        <v>3.637</v>
      </c>
      <c r="D65" s="43" t="n">
        <f aca="false">C65/C93*1000</f>
        <v>7.60878661087866</v>
      </c>
      <c r="E65" s="15"/>
      <c r="F65" s="24"/>
    </row>
    <row r="66" customFormat="false" ht="15" hidden="false" customHeight="false" outlineLevel="0" collapsed="false">
      <c r="A66" s="30" t="s">
        <v>95</v>
      </c>
      <c r="B66" s="31" t="s">
        <v>30</v>
      </c>
      <c r="C66" s="40" t="n">
        <v>0.156</v>
      </c>
      <c r="D66" s="43" t="n">
        <f aca="false">C66/C93*1000</f>
        <v>0.326359832635983</v>
      </c>
      <c r="E66" s="15"/>
      <c r="F66" s="24"/>
    </row>
    <row r="67" customFormat="false" ht="15" hidden="false" customHeight="false" outlineLevel="0" collapsed="false">
      <c r="A67" s="30" t="s">
        <v>96</v>
      </c>
      <c r="B67" s="31" t="s">
        <v>32</v>
      </c>
      <c r="C67" s="40" t="n">
        <v>3.481</v>
      </c>
      <c r="D67" s="43" t="n">
        <f aca="false">C67/C93*1000</f>
        <v>7.28242677824268</v>
      </c>
      <c r="E67" s="15"/>
      <c r="F67" s="24"/>
    </row>
    <row r="68" customFormat="false" ht="15" hidden="false" customHeight="false" outlineLevel="0" collapsed="false">
      <c r="A68" s="39" t="s">
        <v>97</v>
      </c>
      <c r="B68" s="26" t="s">
        <v>34</v>
      </c>
      <c r="C68" s="40" t="n">
        <f aca="false">C69+C70</f>
        <v>1.925</v>
      </c>
      <c r="D68" s="43" t="n">
        <f aca="false">C68/C93*1000</f>
        <v>4.02719665271967</v>
      </c>
      <c r="E68" s="15"/>
      <c r="F68" s="24"/>
    </row>
    <row r="69" customFormat="false" ht="27" hidden="false" customHeight="true" outlineLevel="0" collapsed="false">
      <c r="A69" s="25" t="s">
        <v>98</v>
      </c>
      <c r="B69" s="32" t="s">
        <v>36</v>
      </c>
      <c r="C69" s="40" t="n">
        <v>1.498</v>
      </c>
      <c r="D69" s="43" t="n">
        <f aca="false">C69/C93*1000</f>
        <v>3.13389121338912</v>
      </c>
      <c r="E69" s="15"/>
      <c r="F69" s="24"/>
    </row>
    <row r="70" customFormat="false" ht="15" hidden="false" customHeight="false" outlineLevel="0" collapsed="false">
      <c r="A70" s="25" t="s">
        <v>99</v>
      </c>
      <c r="B70" s="31" t="s">
        <v>38</v>
      </c>
      <c r="C70" s="40" t="n">
        <v>0.427</v>
      </c>
      <c r="D70" s="43" t="n">
        <f aca="false">C70/C93*1000</f>
        <v>0.893305439330544</v>
      </c>
      <c r="E70" s="15"/>
      <c r="F70" s="24"/>
    </row>
    <row r="71" customFormat="false" ht="15" hidden="false" customHeight="false" outlineLevel="0" collapsed="false">
      <c r="A71" s="34" t="s">
        <v>100</v>
      </c>
      <c r="B71" s="26" t="s">
        <v>40</v>
      </c>
      <c r="C71" s="53" t="n">
        <f aca="false">C72+C73</f>
        <v>1.017</v>
      </c>
      <c r="D71" s="43" t="n">
        <f aca="false">C71/C93*1000</f>
        <v>2.12761506276151</v>
      </c>
      <c r="E71" s="15"/>
      <c r="F71" s="24"/>
    </row>
    <row r="72" customFormat="false" ht="25.5" hidden="false" customHeight="true" outlineLevel="0" collapsed="false">
      <c r="A72" s="25" t="s">
        <v>101</v>
      </c>
      <c r="B72" s="32" t="s">
        <v>36</v>
      </c>
      <c r="C72" s="53" t="n">
        <v>0.756</v>
      </c>
      <c r="D72" s="43" t="n">
        <f aca="false">C72/C93*1000</f>
        <v>1.581589958159</v>
      </c>
      <c r="E72" s="15"/>
      <c r="F72" s="24"/>
    </row>
    <row r="73" customFormat="false" ht="15" hidden="false" customHeight="false" outlineLevel="0" collapsed="false">
      <c r="A73" s="25" t="s">
        <v>102</v>
      </c>
      <c r="B73" s="31" t="s">
        <v>38</v>
      </c>
      <c r="C73" s="40" t="n">
        <v>0.261</v>
      </c>
      <c r="D73" s="43" t="n">
        <f aca="false">C73/C93*1000</f>
        <v>0.54602510460251</v>
      </c>
      <c r="E73" s="15"/>
      <c r="F73" s="24"/>
    </row>
    <row r="74" customFormat="false" ht="15" hidden="false" customHeight="false" outlineLevel="0" collapsed="false">
      <c r="A74" s="36" t="s">
        <v>103</v>
      </c>
      <c r="B74" s="37" t="s">
        <v>104</v>
      </c>
      <c r="C74" s="53" t="n">
        <f aca="false">C62+C71</f>
        <v>23.386</v>
      </c>
      <c r="D74" s="41" t="n">
        <f aca="false">C74/C93*1000</f>
        <v>48.9246861924686</v>
      </c>
      <c r="E74" s="15"/>
      <c r="F74" s="24"/>
    </row>
    <row r="75" customFormat="false" ht="15" hidden="false" customHeight="false" outlineLevel="0" collapsed="false">
      <c r="A75" s="36" t="s">
        <v>105</v>
      </c>
      <c r="B75" s="33" t="s">
        <v>46</v>
      </c>
      <c r="C75" s="53" t="n">
        <v>0</v>
      </c>
      <c r="D75" s="41" t="n">
        <v>0</v>
      </c>
      <c r="E75" s="15"/>
      <c r="F75" s="24"/>
    </row>
    <row r="76" customFormat="false" ht="15" hidden="false" customHeight="false" outlineLevel="0" collapsed="false">
      <c r="A76" s="34" t="s">
        <v>106</v>
      </c>
      <c r="B76" s="26" t="s">
        <v>48</v>
      </c>
      <c r="C76" s="77" t="n">
        <f aca="false">C77+C78+C79</f>
        <v>1.14</v>
      </c>
      <c r="D76" s="43" t="n">
        <f aca="false">C76/C93*1000</f>
        <v>2.38493723849372</v>
      </c>
      <c r="E76" s="15"/>
      <c r="F76" s="24"/>
    </row>
    <row r="77" customFormat="false" ht="15" hidden="false" customHeight="false" outlineLevel="0" collapsed="false">
      <c r="A77" s="25" t="s">
        <v>107</v>
      </c>
      <c r="B77" s="31" t="s">
        <v>50</v>
      </c>
      <c r="C77" s="40" t="n">
        <v>0.205</v>
      </c>
      <c r="D77" s="43" t="n">
        <f aca="false">C77/C93*1000</f>
        <v>0.428870292887029</v>
      </c>
      <c r="E77" s="15"/>
      <c r="F77" s="24"/>
    </row>
    <row r="78" customFormat="false" ht="15" hidden="false" customHeight="false" outlineLevel="0" collapsed="false">
      <c r="A78" s="25" t="s">
        <v>108</v>
      </c>
      <c r="B78" s="32" t="s">
        <v>52</v>
      </c>
      <c r="C78" s="40" t="n">
        <v>0</v>
      </c>
      <c r="D78" s="43" t="n">
        <f aca="false">C78/C93*1000</f>
        <v>0</v>
      </c>
      <c r="E78" s="15"/>
      <c r="F78" s="24"/>
    </row>
    <row r="79" customFormat="false" ht="15" hidden="false" customHeight="false" outlineLevel="0" collapsed="false">
      <c r="A79" s="25" t="s">
        <v>109</v>
      </c>
      <c r="B79" s="33" t="s">
        <v>54</v>
      </c>
      <c r="C79" s="40" t="n">
        <v>0.935</v>
      </c>
      <c r="D79" s="43" t="n">
        <f aca="false">C79/C93*1000</f>
        <v>1.95606694560669</v>
      </c>
      <c r="E79" s="15"/>
      <c r="F79" s="24"/>
    </row>
    <row r="80" customFormat="false" ht="23.85" hidden="false" customHeight="false" outlineLevel="0" collapsed="false">
      <c r="A80" s="39" t="s">
        <v>110</v>
      </c>
      <c r="B80" s="37" t="s">
        <v>111</v>
      </c>
      <c r="C80" s="53" t="n">
        <f aca="false">C74+C76</f>
        <v>24.526</v>
      </c>
      <c r="D80" s="41" t="n">
        <f aca="false">C80/C92*1000</f>
        <v>51.3096234309623</v>
      </c>
      <c r="E80" s="15" t="s">
        <v>142</v>
      </c>
      <c r="F80" s="24"/>
    </row>
    <row r="81" customFormat="false" ht="18.75" hidden="false" customHeight="true" outlineLevel="0" collapsed="false">
      <c r="A81" s="39" t="s">
        <v>112</v>
      </c>
      <c r="B81" s="37" t="s">
        <v>113</v>
      </c>
      <c r="C81" s="40"/>
      <c r="D81" s="41" t="n">
        <f aca="false">D74+D76</f>
        <v>51.3096234309624</v>
      </c>
      <c r="E81" s="15"/>
      <c r="F81" s="24"/>
    </row>
    <row r="82" customFormat="false" ht="15" hidden="false" customHeight="false" outlineLevel="0" collapsed="false">
      <c r="A82" s="39" t="s">
        <v>114</v>
      </c>
      <c r="B82" s="37" t="s">
        <v>115</v>
      </c>
      <c r="C82" s="53" t="n">
        <f aca="false">C25+C53+C74</f>
        <v>713.266</v>
      </c>
      <c r="D82" s="41" t="n">
        <f aca="false">D25+D53+D74-0.005</f>
        <v>1492.18328451883</v>
      </c>
      <c r="E82" s="15"/>
      <c r="F82" s="24"/>
    </row>
    <row r="83" customFormat="false" ht="15" hidden="false" customHeight="false" outlineLevel="0" collapsed="false">
      <c r="A83" s="39" t="s">
        <v>116</v>
      </c>
      <c r="B83" s="37" t="s">
        <v>46</v>
      </c>
      <c r="C83" s="53" t="n">
        <v>0</v>
      </c>
      <c r="D83" s="41" t="n">
        <v>0</v>
      </c>
      <c r="E83" s="15"/>
      <c r="F83" s="24"/>
    </row>
    <row r="84" customFormat="false" ht="15" hidden="false" customHeight="false" outlineLevel="0" collapsed="false">
      <c r="A84" s="39" t="s">
        <v>117</v>
      </c>
      <c r="B84" s="37" t="s">
        <v>118</v>
      </c>
      <c r="C84" s="53" t="n">
        <f aca="false">C27+C76</f>
        <v>32.62</v>
      </c>
      <c r="D84" s="41" t="n">
        <f aca="false">C84/C92*1000+0.005</f>
        <v>68.2476778242678</v>
      </c>
      <c r="E84" s="15"/>
      <c r="F84" s="24"/>
    </row>
    <row r="85" customFormat="false" ht="15" hidden="false" customHeight="false" outlineLevel="0" collapsed="false">
      <c r="A85" s="25" t="s">
        <v>119</v>
      </c>
      <c r="B85" s="31" t="s">
        <v>50</v>
      </c>
      <c r="C85" s="53" t="n">
        <f aca="false">C28+C77</f>
        <v>5.871</v>
      </c>
      <c r="D85" s="43" t="n">
        <f aca="false">D84*0.18</f>
        <v>12.2845820083682</v>
      </c>
      <c r="E85" s="15"/>
      <c r="F85" s="24"/>
    </row>
    <row r="86" customFormat="false" ht="15" hidden="false" customHeight="false" outlineLevel="0" collapsed="false">
      <c r="A86" s="25" t="s">
        <v>120</v>
      </c>
      <c r="B86" s="32" t="s">
        <v>52</v>
      </c>
      <c r="C86" s="53" t="n">
        <f aca="false">C29</f>
        <v>0</v>
      </c>
      <c r="D86" s="43" t="n">
        <f aca="false">D29+D57+D78</f>
        <v>0</v>
      </c>
      <c r="E86" s="15"/>
      <c r="F86" s="24"/>
    </row>
    <row r="87" customFormat="false" ht="15" hidden="false" customHeight="false" outlineLevel="0" collapsed="false">
      <c r="A87" s="25" t="s">
        <v>121</v>
      </c>
      <c r="B87" s="33" t="s">
        <v>54</v>
      </c>
      <c r="C87" s="53" t="n">
        <f aca="false">C79+C30</f>
        <v>26.749</v>
      </c>
      <c r="D87" s="43" t="n">
        <f aca="false">D30+D58+D79</f>
        <v>55.9652510460251</v>
      </c>
      <c r="E87" s="15"/>
      <c r="F87" s="24"/>
    </row>
    <row r="88" customFormat="false" ht="21.75" hidden="false" customHeight="true" outlineLevel="0" collapsed="false">
      <c r="A88" s="39" t="s">
        <v>122</v>
      </c>
      <c r="B88" s="37" t="s">
        <v>123</v>
      </c>
      <c r="C88" s="53" t="n">
        <f aca="false">C82+C84</f>
        <v>745.886</v>
      </c>
      <c r="D88" s="41" t="n">
        <f aca="false">D82+D84</f>
        <v>1560.4309623431</v>
      </c>
      <c r="E88" s="55"/>
      <c r="F88" s="24"/>
    </row>
    <row r="89" customFormat="false" ht="15" hidden="false" customHeight="false" outlineLevel="0" collapsed="false">
      <c r="A89" s="39" t="s">
        <v>124</v>
      </c>
      <c r="B89" s="37" t="s">
        <v>125</v>
      </c>
      <c r="C89" s="53"/>
      <c r="D89" s="43" t="n">
        <f aca="false">D88*0.2</f>
        <v>312.086192468619</v>
      </c>
      <c r="E89" s="55"/>
      <c r="F89" s="24"/>
    </row>
    <row r="90" customFormat="false" ht="15" hidden="false" customHeight="false" outlineLevel="0" collapsed="false">
      <c r="A90" s="39" t="s">
        <v>126</v>
      </c>
      <c r="B90" s="37" t="s">
        <v>127</v>
      </c>
      <c r="C90" s="53"/>
      <c r="D90" s="41" t="n">
        <f aca="false">D88+D89</f>
        <v>1872.51715481172</v>
      </c>
      <c r="E90" s="55"/>
      <c r="F90" s="24"/>
    </row>
    <row r="91" customFormat="false" ht="23.85" hidden="false" customHeight="false" outlineLevel="0" collapsed="false">
      <c r="A91" s="39" t="s">
        <v>128</v>
      </c>
      <c r="B91" s="37" t="s">
        <v>143</v>
      </c>
      <c r="C91" s="53"/>
      <c r="D91" s="41" t="n">
        <f aca="false">D90</f>
        <v>1872.51715481172</v>
      </c>
      <c r="E91" s="55"/>
      <c r="F91" s="24"/>
    </row>
    <row r="92" customFormat="false" ht="18.75" hidden="false" customHeight="true" outlineLevel="0" collapsed="false">
      <c r="A92" s="39" t="s">
        <v>130</v>
      </c>
      <c r="B92" s="37" t="s">
        <v>131</v>
      </c>
      <c r="C92" s="56" t="n">
        <v>478</v>
      </c>
      <c r="D92" s="41"/>
      <c r="E92" s="55"/>
      <c r="F92" s="24"/>
    </row>
    <row r="93" customFormat="false" ht="15" hidden="false" customHeight="false" outlineLevel="0" collapsed="false">
      <c r="A93" s="39" t="s">
        <v>132</v>
      </c>
      <c r="B93" s="37" t="s">
        <v>133</v>
      </c>
      <c r="C93" s="56" t="n">
        <v>478</v>
      </c>
      <c r="D93" s="57"/>
      <c r="E93" s="24"/>
      <c r="F93" s="15"/>
    </row>
    <row r="94" customFormat="false" ht="15" hidden="false" customHeight="false" outlineLevel="0" collapsed="false">
      <c r="A94" s="58" t="s">
        <v>134</v>
      </c>
      <c r="B94" s="59" t="s">
        <v>135</v>
      </c>
      <c r="C94" s="60"/>
      <c r="D94" s="61" t="n">
        <f aca="false">D84/D82*100</f>
        <v>4.57367928808257</v>
      </c>
      <c r="E94" s="51"/>
      <c r="F94" s="51"/>
    </row>
    <row r="95" customFormat="false" ht="15" hidden="false" customHeight="false" outlineLevel="0" collapsed="false">
      <c r="A95" s="62"/>
      <c r="B95" s="51"/>
      <c r="C95" s="51"/>
      <c r="D95" s="51"/>
      <c r="E95" s="51"/>
      <c r="F95" s="51"/>
    </row>
    <row r="96" customFormat="false" ht="15" hidden="false" customHeight="false" outlineLevel="0" collapsed="false">
      <c r="A96" s="62"/>
      <c r="B96" s="51" t="s">
        <v>136</v>
      </c>
      <c r="C96" s="51"/>
      <c r="D96" s="51" t="s">
        <v>137</v>
      </c>
      <c r="E96" s="51"/>
      <c r="F96" s="51"/>
    </row>
    <row r="97" customFormat="false" ht="15" hidden="false" customHeight="false" outlineLevel="0" collapsed="false">
      <c r="A97" s="62"/>
      <c r="B97" s="51" t="s">
        <v>138</v>
      </c>
      <c r="C97" s="51"/>
      <c r="D97" s="51" t="s">
        <v>139</v>
      </c>
      <c r="E97" s="51"/>
      <c r="F97" s="51"/>
    </row>
    <row r="98" customFormat="false" ht="15" hidden="false" customHeight="false" outlineLevel="0" collapsed="false">
      <c r="A98" s="62"/>
      <c r="B98" s="64" t="s">
        <v>140</v>
      </c>
      <c r="C98" s="51"/>
      <c r="D98" s="51"/>
      <c r="E98" s="51"/>
      <c r="F98" s="51"/>
    </row>
    <row r="99" customFormat="false" ht="15" hidden="false" customHeight="false" outlineLevel="0" collapsed="false">
      <c r="A99" s="62"/>
      <c r="B99" s="51"/>
      <c r="C99" s="51"/>
      <c r="D99" s="51"/>
      <c r="E99" s="51"/>
      <c r="F99" s="51"/>
    </row>
    <row r="100" customFormat="false" ht="15" hidden="false" customHeight="false" outlineLevel="0" collapsed="false">
      <c r="A100" s="62"/>
      <c r="B100" s="51"/>
      <c r="C100" s="51"/>
      <c r="D100" s="51"/>
      <c r="E100" s="51"/>
      <c r="F100" s="51"/>
    </row>
    <row r="101" customFormat="false" ht="15" hidden="false" customHeight="false" outlineLevel="0" collapsed="false">
      <c r="A101" s="62"/>
      <c r="B101" s="51"/>
      <c r="C101" s="51"/>
      <c r="D101" s="51"/>
      <c r="E101" s="51"/>
      <c r="F101" s="51"/>
    </row>
    <row r="102" customFormat="false" ht="15" hidden="false" customHeight="false" outlineLevel="0" collapsed="false">
      <c r="A102" s="62"/>
      <c r="B102" s="51"/>
      <c r="C102" s="51"/>
      <c r="D102" s="51"/>
      <c r="E102" s="51"/>
      <c r="F102" s="51"/>
    </row>
    <row r="103" customFormat="false" ht="15" hidden="false" customHeight="false" outlineLevel="0" collapsed="false">
      <c r="A103" s="62"/>
      <c r="B103" s="51"/>
      <c r="C103" s="51"/>
      <c r="D103" s="51"/>
      <c r="E103" s="51"/>
      <c r="F103" s="51"/>
    </row>
    <row r="104" customFormat="false" ht="15" hidden="false" customHeight="false" outlineLevel="0" collapsed="false">
      <c r="A104" s="62"/>
      <c r="B104" s="51"/>
      <c r="C104" s="51"/>
      <c r="D104" s="51"/>
      <c r="E104" s="51"/>
      <c r="F104" s="51"/>
    </row>
    <row r="105" customFormat="false" ht="15" hidden="false" customHeight="false" outlineLevel="0" collapsed="false">
      <c r="A105" s="62"/>
      <c r="B105" s="51"/>
      <c r="C105" s="51"/>
      <c r="D105" s="51"/>
      <c r="E105" s="51"/>
      <c r="F105" s="51"/>
    </row>
    <row r="106" customFormat="false" ht="15" hidden="false" customHeight="false" outlineLevel="0" collapsed="false">
      <c r="A106" s="62"/>
      <c r="B106" s="51"/>
      <c r="C106" s="51"/>
      <c r="D106" s="51"/>
      <c r="E106" s="51"/>
      <c r="F106" s="51"/>
    </row>
    <row r="107" customFormat="false" ht="15" hidden="false" customHeight="false" outlineLevel="0" collapsed="false">
      <c r="A107" s="62"/>
      <c r="B107" s="51"/>
      <c r="C107" s="51"/>
      <c r="D107" s="51"/>
      <c r="E107" s="51"/>
      <c r="F107" s="51"/>
    </row>
    <row r="108" customFormat="false" ht="15" hidden="false" customHeight="false" outlineLevel="0" collapsed="false">
      <c r="A108" s="62"/>
      <c r="B108" s="51"/>
      <c r="C108" s="51"/>
      <c r="D108" s="51"/>
      <c r="E108" s="51"/>
      <c r="F108" s="51"/>
    </row>
    <row r="109" customFormat="false" ht="15" hidden="false" customHeight="false" outlineLevel="0" collapsed="false">
      <c r="A109" s="62"/>
      <c r="B109" s="51"/>
      <c r="C109" s="51"/>
      <c r="D109" s="51"/>
      <c r="E109" s="51"/>
      <c r="F109" s="51"/>
    </row>
    <row r="110" customFormat="false" ht="15" hidden="false" customHeight="false" outlineLevel="0" collapsed="false">
      <c r="A110" s="62"/>
      <c r="B110" s="51"/>
      <c r="C110" s="51"/>
      <c r="D110" s="51"/>
      <c r="E110" s="51"/>
      <c r="F110" s="51"/>
    </row>
    <row r="111" customFormat="false" ht="15" hidden="false" customHeight="false" outlineLevel="0" collapsed="false">
      <c r="A111" s="62"/>
      <c r="B111" s="51"/>
      <c r="C111" s="51"/>
      <c r="D111" s="51"/>
      <c r="E111" s="51"/>
      <c r="F111" s="51"/>
    </row>
    <row r="112" customFormat="false" ht="15" hidden="false" customHeight="false" outlineLevel="0" collapsed="false">
      <c r="A112" s="62"/>
      <c r="B112" s="51"/>
      <c r="C112" s="51"/>
      <c r="D112" s="51"/>
      <c r="E112" s="51"/>
      <c r="F112" s="51"/>
    </row>
    <row r="113" customFormat="false" ht="15" hidden="false" customHeight="false" outlineLevel="0" collapsed="false">
      <c r="A113" s="62"/>
      <c r="B113" s="51"/>
      <c r="C113" s="51"/>
      <c r="D113" s="51"/>
      <c r="E113" s="51"/>
      <c r="F113" s="51"/>
    </row>
    <row r="114" customFormat="false" ht="15" hidden="false" customHeight="false" outlineLevel="0" collapsed="false">
      <c r="A114" s="62"/>
      <c r="B114" s="51"/>
      <c r="C114" s="51"/>
      <c r="D114" s="51"/>
      <c r="E114" s="51"/>
      <c r="F114" s="51"/>
    </row>
    <row r="115" customFormat="false" ht="15" hidden="false" customHeight="false" outlineLevel="0" collapsed="false">
      <c r="A115" s="62"/>
      <c r="B115" s="51"/>
      <c r="C115" s="51"/>
      <c r="D115" s="51"/>
      <c r="E115" s="51"/>
      <c r="F115" s="51"/>
    </row>
    <row r="116" customFormat="false" ht="15" hidden="false" customHeight="false" outlineLevel="0" collapsed="false">
      <c r="A116" s="62"/>
      <c r="B116" s="51"/>
      <c r="C116" s="51"/>
      <c r="D116" s="51"/>
      <c r="E116" s="51"/>
      <c r="F116" s="51"/>
    </row>
    <row r="117" customFormat="false" ht="15" hidden="false" customHeight="false" outlineLevel="0" collapsed="false">
      <c r="A117" s="65"/>
      <c r="B117" s="66"/>
      <c r="C117" s="66"/>
      <c r="D117" s="66"/>
      <c r="E117" s="66"/>
      <c r="F117" s="66"/>
    </row>
    <row r="118" customFormat="false" ht="15" hidden="false" customHeight="false" outlineLevel="0" collapsed="false">
      <c r="A118" s="65"/>
      <c r="B118" s="66"/>
      <c r="C118" s="66"/>
      <c r="D118" s="66"/>
      <c r="E118" s="66"/>
      <c r="F118" s="66"/>
    </row>
    <row r="119" customFormat="false" ht="15" hidden="false" customHeight="false" outlineLevel="0" collapsed="false">
      <c r="A119" s="65"/>
      <c r="B119" s="66"/>
      <c r="C119" s="66"/>
      <c r="D119" s="66"/>
      <c r="E119" s="66"/>
      <c r="F119" s="66"/>
    </row>
    <row r="120" customFormat="false" ht="15" hidden="false" customHeight="false" outlineLevel="0" collapsed="false">
      <c r="A120" s="65"/>
      <c r="B120" s="66"/>
      <c r="C120" s="66"/>
      <c r="D120" s="66"/>
      <c r="E120" s="66"/>
      <c r="F120" s="66"/>
    </row>
    <row r="121" customFormat="false" ht="15" hidden="false" customHeight="false" outlineLevel="0" collapsed="false">
      <c r="A121" s="65"/>
      <c r="B121" s="66"/>
      <c r="C121" s="66"/>
      <c r="D121" s="66"/>
      <c r="E121" s="66"/>
      <c r="F121" s="66"/>
    </row>
    <row r="122" customFormat="false" ht="15" hidden="false" customHeight="false" outlineLevel="0" collapsed="false">
      <c r="A122" s="65"/>
      <c r="B122" s="66"/>
      <c r="C122" s="66"/>
      <c r="D122" s="66"/>
      <c r="E122" s="66"/>
      <c r="F122" s="66"/>
    </row>
    <row r="123" customFormat="false" ht="15" hidden="false" customHeight="false" outlineLevel="0" collapsed="false">
      <c r="A123" s="65"/>
      <c r="B123" s="66"/>
      <c r="C123" s="66"/>
      <c r="D123" s="66"/>
      <c r="E123" s="66"/>
      <c r="F123" s="66"/>
    </row>
    <row r="124" customFormat="false" ht="15" hidden="false" customHeight="false" outlineLevel="0" collapsed="false">
      <c r="A124" s="65"/>
      <c r="B124" s="66"/>
      <c r="C124" s="66"/>
      <c r="D124" s="66"/>
      <c r="E124" s="66"/>
      <c r="F124" s="66"/>
    </row>
    <row r="125" customFormat="false" ht="15" hidden="false" customHeight="false" outlineLevel="0" collapsed="false">
      <c r="A125" s="65"/>
      <c r="B125" s="66"/>
      <c r="C125" s="66"/>
      <c r="D125" s="66"/>
      <c r="E125" s="66"/>
      <c r="F125" s="66"/>
    </row>
    <row r="126" customFormat="false" ht="15" hidden="false" customHeight="false" outlineLevel="0" collapsed="false">
      <c r="A126" s="65"/>
      <c r="B126" s="66"/>
      <c r="C126" s="66"/>
      <c r="D126" s="66"/>
      <c r="E126" s="66"/>
      <c r="F126" s="66"/>
    </row>
    <row r="127" customFormat="false" ht="15" hidden="false" customHeight="false" outlineLevel="0" collapsed="false">
      <c r="A127" s="65"/>
      <c r="B127" s="66"/>
      <c r="C127" s="66"/>
      <c r="D127" s="66"/>
      <c r="E127" s="66"/>
      <c r="F127" s="66"/>
    </row>
    <row r="128" customFormat="false" ht="15" hidden="false" customHeight="false" outlineLevel="0" collapsed="false">
      <c r="A128" s="65"/>
      <c r="B128" s="66"/>
      <c r="C128" s="66"/>
      <c r="D128" s="66"/>
      <c r="E128" s="66"/>
      <c r="F128" s="66"/>
    </row>
    <row r="129" customFormat="false" ht="15" hidden="false" customHeight="false" outlineLevel="0" collapsed="false">
      <c r="A129" s="65"/>
      <c r="B129" s="66"/>
      <c r="C129" s="66"/>
      <c r="D129" s="66"/>
      <c r="E129" s="66"/>
      <c r="F129" s="66"/>
    </row>
    <row r="130" customFormat="false" ht="15" hidden="false" customHeight="false" outlineLevel="0" collapsed="false">
      <c r="A130" s="65"/>
      <c r="B130" s="66"/>
      <c r="C130" s="66"/>
      <c r="D130" s="66"/>
      <c r="E130" s="66"/>
      <c r="F130" s="66"/>
    </row>
    <row r="131" customFormat="false" ht="15" hidden="false" customHeight="false" outlineLevel="0" collapsed="false">
      <c r="A131" s="66"/>
      <c r="B131" s="66"/>
      <c r="C131" s="66"/>
      <c r="D131" s="66"/>
      <c r="E131" s="66"/>
      <c r="F131" s="66"/>
    </row>
    <row r="132" customFormat="false" ht="15" hidden="false" customHeight="false" outlineLevel="0" collapsed="false">
      <c r="A132" s="66"/>
      <c r="B132" s="66"/>
      <c r="C132" s="66"/>
      <c r="D132" s="66"/>
      <c r="E132" s="66"/>
      <c r="F132" s="66"/>
    </row>
    <row r="133" customFormat="false" ht="15" hidden="false" customHeight="false" outlineLevel="0" collapsed="false">
      <c r="A133" s="66"/>
      <c r="B133" s="66"/>
      <c r="C133" s="66"/>
      <c r="D133" s="66"/>
      <c r="E133" s="66"/>
      <c r="F133" s="66"/>
    </row>
    <row r="134" customFormat="false" ht="15" hidden="false" customHeight="false" outlineLevel="0" collapsed="false">
      <c r="A134" s="66"/>
      <c r="B134" s="66"/>
      <c r="C134" s="66"/>
      <c r="D134" s="66"/>
      <c r="E134" s="66"/>
      <c r="F134" s="66"/>
    </row>
    <row r="135" customFormat="false" ht="15" hidden="false" customHeight="false" outlineLevel="0" collapsed="false">
      <c r="A135" s="66"/>
      <c r="B135" s="66"/>
      <c r="C135" s="66"/>
      <c r="D135" s="66"/>
      <c r="E135" s="66"/>
      <c r="F135" s="66"/>
    </row>
    <row r="136" customFormat="false" ht="15" hidden="false" customHeight="false" outlineLevel="0" collapsed="false">
      <c r="A136" s="66"/>
      <c r="B136" s="66"/>
      <c r="C136" s="66"/>
      <c r="D136" s="66"/>
      <c r="E136" s="66"/>
      <c r="F136" s="66"/>
    </row>
    <row r="137" customFormat="false" ht="15" hidden="false" customHeight="false" outlineLevel="0" collapsed="false">
      <c r="A137" s="66"/>
      <c r="B137" s="66"/>
      <c r="C137" s="66"/>
      <c r="D137" s="66"/>
      <c r="E137" s="66"/>
      <c r="F137" s="66"/>
    </row>
    <row r="138" customFormat="false" ht="15" hidden="false" customHeight="false" outlineLevel="0" collapsed="false">
      <c r="A138" s="66"/>
      <c r="B138" s="66"/>
      <c r="C138" s="66"/>
      <c r="D138" s="66"/>
      <c r="E138" s="66"/>
      <c r="F138" s="66"/>
    </row>
    <row r="139" customFormat="false" ht="15" hidden="false" customHeight="false" outlineLevel="0" collapsed="false">
      <c r="A139" s="66"/>
      <c r="B139" s="66"/>
      <c r="C139" s="66"/>
      <c r="D139" s="66"/>
      <c r="E139" s="66"/>
      <c r="F139" s="66"/>
    </row>
    <row r="140" customFormat="false" ht="15" hidden="false" customHeight="false" outlineLevel="0" collapsed="false">
      <c r="A140" s="66"/>
      <c r="B140" s="66"/>
      <c r="C140" s="66"/>
      <c r="D140" s="66"/>
      <c r="E140" s="66"/>
      <c r="F140" s="66"/>
    </row>
    <row r="141" customFormat="false" ht="15" hidden="false" customHeight="false" outlineLevel="0" collapsed="false">
      <c r="A141" s="66"/>
      <c r="B141" s="66"/>
      <c r="C141" s="66"/>
      <c r="D141" s="66"/>
      <c r="E141" s="66"/>
      <c r="F141" s="66"/>
    </row>
    <row r="142" customFormat="false" ht="15" hidden="false" customHeight="false" outlineLevel="0" collapsed="false">
      <c r="A142" s="66"/>
      <c r="B142" s="66"/>
      <c r="C142" s="66"/>
      <c r="D142" s="66"/>
      <c r="E142" s="66"/>
      <c r="F142" s="66"/>
    </row>
    <row r="143" customFormat="false" ht="15" hidden="false" customHeight="false" outlineLevel="0" collapsed="false">
      <c r="A143" s="66"/>
      <c r="B143" s="66"/>
      <c r="C143" s="66"/>
      <c r="D143" s="66"/>
      <c r="E143" s="66"/>
      <c r="F143" s="66"/>
    </row>
    <row r="144" customFormat="false" ht="15" hidden="false" customHeight="false" outlineLevel="0" collapsed="false">
      <c r="A144" s="66"/>
      <c r="B144" s="66"/>
      <c r="C144" s="66"/>
      <c r="D144" s="66"/>
      <c r="E144" s="66"/>
      <c r="F144" s="66"/>
    </row>
  </sheetData>
  <mergeCells count="7">
    <mergeCell ref="A1:F1"/>
    <mergeCell ref="A2:F2"/>
    <mergeCell ref="A4:A5"/>
    <mergeCell ref="B4:B5"/>
    <mergeCell ref="C4:D4"/>
    <mergeCell ref="E4:F4"/>
    <mergeCell ref="A47:F47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46"/>
  <sheetViews>
    <sheetView showFormulas="false" showGridLines="true" showRowColHeaders="true" showZeros="true" rightToLeft="false" tabSelected="false" showOutlineSymbols="true" defaultGridColor="true" view="normal" topLeftCell="A88" colorId="64" zoomScale="100" zoomScaleNormal="100" zoomScalePageLayoutView="100" workbookViewId="0">
      <selection pane="topLeft" activeCell="B101" activeCellId="0" sqref="B10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1" width="59.29"/>
    <col collapsed="false" customWidth="true" hidden="false" outlineLevel="0" max="3" min="3" style="1" width="11.43"/>
    <col collapsed="false" customWidth="true" hidden="false" outlineLevel="0" max="4" min="4" style="1" width="22"/>
    <col collapsed="false" customWidth="true" hidden="true" outlineLevel="0" max="5" min="5" style="1" width="9.14"/>
    <col collapsed="false" customWidth="true" hidden="true" outlineLevel="0" max="6" min="6" style="1" width="8.29"/>
    <col collapsed="false" customWidth="true" hidden="false" outlineLevel="0" max="257" min="257" style="1" width="6.14"/>
    <col collapsed="false" customWidth="true" hidden="false" outlineLevel="0" max="258" min="258" style="1" width="39.42"/>
    <col collapsed="false" customWidth="true" hidden="false" outlineLevel="0" max="259" min="259" style="1" width="11.43"/>
    <col collapsed="false" customWidth="true" hidden="false" outlineLevel="0" max="260" min="260" style="1" width="9.57"/>
    <col collapsed="false" customWidth="true" hidden="false" outlineLevel="0" max="262" min="262" style="1" width="10.57"/>
    <col collapsed="false" customWidth="true" hidden="false" outlineLevel="0" max="513" min="513" style="1" width="6.14"/>
    <col collapsed="false" customWidth="true" hidden="false" outlineLevel="0" max="514" min="514" style="1" width="39.42"/>
    <col collapsed="false" customWidth="true" hidden="false" outlineLevel="0" max="515" min="515" style="1" width="11.43"/>
    <col collapsed="false" customWidth="true" hidden="false" outlineLevel="0" max="516" min="516" style="1" width="9.57"/>
    <col collapsed="false" customWidth="true" hidden="false" outlineLevel="0" max="518" min="518" style="1" width="10.57"/>
    <col collapsed="false" customWidth="true" hidden="false" outlineLevel="0" max="769" min="769" style="1" width="6.14"/>
    <col collapsed="false" customWidth="true" hidden="false" outlineLevel="0" max="770" min="770" style="1" width="39.42"/>
    <col collapsed="false" customWidth="true" hidden="false" outlineLevel="0" max="771" min="771" style="1" width="11.43"/>
    <col collapsed="false" customWidth="true" hidden="false" outlineLevel="0" max="772" min="772" style="1" width="9.57"/>
    <col collapsed="false" customWidth="true" hidden="false" outlineLevel="0" max="774" min="774" style="1" width="10.57"/>
    <col collapsed="false" customWidth="true" hidden="false" outlineLevel="0" max="1025" min="1025" style="1" width="6.14"/>
    <col collapsed="false" customWidth="true" hidden="false" outlineLevel="0" max="1026" min="1026" style="1" width="39.42"/>
    <col collapsed="false" customWidth="true" hidden="false" outlineLevel="0" max="1027" min="1027" style="1" width="11.43"/>
    <col collapsed="false" customWidth="true" hidden="false" outlineLevel="0" max="1028" min="1028" style="1" width="9.57"/>
    <col collapsed="false" customWidth="true" hidden="false" outlineLevel="0" max="1030" min="1030" style="1" width="10.57"/>
    <col collapsed="false" customWidth="true" hidden="false" outlineLevel="0" max="1281" min="1281" style="1" width="6.14"/>
    <col collapsed="false" customWidth="true" hidden="false" outlineLevel="0" max="1282" min="1282" style="1" width="39.42"/>
    <col collapsed="false" customWidth="true" hidden="false" outlineLevel="0" max="1283" min="1283" style="1" width="11.43"/>
    <col collapsed="false" customWidth="true" hidden="false" outlineLevel="0" max="1284" min="1284" style="1" width="9.57"/>
    <col collapsed="false" customWidth="true" hidden="false" outlineLevel="0" max="1286" min="1286" style="1" width="10.57"/>
    <col collapsed="false" customWidth="true" hidden="false" outlineLevel="0" max="1537" min="1537" style="1" width="6.14"/>
    <col collapsed="false" customWidth="true" hidden="false" outlineLevel="0" max="1538" min="1538" style="1" width="39.42"/>
    <col collapsed="false" customWidth="true" hidden="false" outlineLevel="0" max="1539" min="1539" style="1" width="11.43"/>
    <col collapsed="false" customWidth="true" hidden="false" outlineLevel="0" max="1540" min="1540" style="1" width="9.57"/>
    <col collapsed="false" customWidth="true" hidden="false" outlineLevel="0" max="1542" min="1542" style="1" width="10.57"/>
    <col collapsed="false" customWidth="true" hidden="false" outlineLevel="0" max="1793" min="1793" style="1" width="6.14"/>
    <col collapsed="false" customWidth="true" hidden="false" outlineLevel="0" max="1794" min="1794" style="1" width="39.42"/>
    <col collapsed="false" customWidth="true" hidden="false" outlineLevel="0" max="1795" min="1795" style="1" width="11.43"/>
    <col collapsed="false" customWidth="true" hidden="false" outlineLevel="0" max="1796" min="1796" style="1" width="9.57"/>
    <col collapsed="false" customWidth="true" hidden="false" outlineLevel="0" max="1798" min="1798" style="1" width="10.57"/>
    <col collapsed="false" customWidth="true" hidden="false" outlineLevel="0" max="2049" min="2049" style="1" width="6.14"/>
    <col collapsed="false" customWidth="true" hidden="false" outlineLevel="0" max="2050" min="2050" style="1" width="39.42"/>
    <col collapsed="false" customWidth="true" hidden="false" outlineLevel="0" max="2051" min="2051" style="1" width="11.43"/>
    <col collapsed="false" customWidth="true" hidden="false" outlineLevel="0" max="2052" min="2052" style="1" width="9.57"/>
    <col collapsed="false" customWidth="true" hidden="false" outlineLevel="0" max="2054" min="2054" style="1" width="10.57"/>
    <col collapsed="false" customWidth="true" hidden="false" outlineLevel="0" max="2305" min="2305" style="1" width="6.14"/>
    <col collapsed="false" customWidth="true" hidden="false" outlineLevel="0" max="2306" min="2306" style="1" width="39.42"/>
    <col collapsed="false" customWidth="true" hidden="false" outlineLevel="0" max="2307" min="2307" style="1" width="11.43"/>
    <col collapsed="false" customWidth="true" hidden="false" outlineLevel="0" max="2308" min="2308" style="1" width="9.57"/>
    <col collapsed="false" customWidth="true" hidden="false" outlineLevel="0" max="2310" min="2310" style="1" width="10.57"/>
    <col collapsed="false" customWidth="true" hidden="false" outlineLevel="0" max="2561" min="2561" style="1" width="6.14"/>
    <col collapsed="false" customWidth="true" hidden="false" outlineLevel="0" max="2562" min="2562" style="1" width="39.42"/>
    <col collapsed="false" customWidth="true" hidden="false" outlineLevel="0" max="2563" min="2563" style="1" width="11.43"/>
    <col collapsed="false" customWidth="true" hidden="false" outlineLevel="0" max="2564" min="2564" style="1" width="9.57"/>
    <col collapsed="false" customWidth="true" hidden="false" outlineLevel="0" max="2566" min="2566" style="1" width="10.57"/>
    <col collapsed="false" customWidth="true" hidden="false" outlineLevel="0" max="2817" min="2817" style="1" width="6.14"/>
    <col collapsed="false" customWidth="true" hidden="false" outlineLevel="0" max="2818" min="2818" style="1" width="39.42"/>
    <col collapsed="false" customWidth="true" hidden="false" outlineLevel="0" max="2819" min="2819" style="1" width="11.43"/>
    <col collapsed="false" customWidth="true" hidden="false" outlineLevel="0" max="2820" min="2820" style="1" width="9.57"/>
    <col collapsed="false" customWidth="true" hidden="false" outlineLevel="0" max="2822" min="2822" style="1" width="10.57"/>
    <col collapsed="false" customWidth="true" hidden="false" outlineLevel="0" max="3073" min="3073" style="1" width="6.14"/>
    <col collapsed="false" customWidth="true" hidden="false" outlineLevel="0" max="3074" min="3074" style="1" width="39.42"/>
    <col collapsed="false" customWidth="true" hidden="false" outlineLevel="0" max="3075" min="3075" style="1" width="11.43"/>
    <col collapsed="false" customWidth="true" hidden="false" outlineLevel="0" max="3076" min="3076" style="1" width="9.57"/>
    <col collapsed="false" customWidth="true" hidden="false" outlineLevel="0" max="3078" min="3078" style="1" width="10.57"/>
    <col collapsed="false" customWidth="true" hidden="false" outlineLevel="0" max="3329" min="3329" style="1" width="6.14"/>
    <col collapsed="false" customWidth="true" hidden="false" outlineLevel="0" max="3330" min="3330" style="1" width="39.42"/>
    <col collapsed="false" customWidth="true" hidden="false" outlineLevel="0" max="3331" min="3331" style="1" width="11.43"/>
    <col collapsed="false" customWidth="true" hidden="false" outlineLevel="0" max="3332" min="3332" style="1" width="9.57"/>
    <col collapsed="false" customWidth="true" hidden="false" outlineLevel="0" max="3334" min="3334" style="1" width="10.57"/>
    <col collapsed="false" customWidth="true" hidden="false" outlineLevel="0" max="3585" min="3585" style="1" width="6.14"/>
    <col collapsed="false" customWidth="true" hidden="false" outlineLevel="0" max="3586" min="3586" style="1" width="39.42"/>
    <col collapsed="false" customWidth="true" hidden="false" outlineLevel="0" max="3587" min="3587" style="1" width="11.43"/>
    <col collapsed="false" customWidth="true" hidden="false" outlineLevel="0" max="3588" min="3588" style="1" width="9.57"/>
    <col collapsed="false" customWidth="true" hidden="false" outlineLevel="0" max="3590" min="3590" style="1" width="10.57"/>
    <col collapsed="false" customWidth="true" hidden="false" outlineLevel="0" max="3841" min="3841" style="1" width="6.14"/>
    <col collapsed="false" customWidth="true" hidden="false" outlineLevel="0" max="3842" min="3842" style="1" width="39.42"/>
    <col collapsed="false" customWidth="true" hidden="false" outlineLevel="0" max="3843" min="3843" style="1" width="11.43"/>
    <col collapsed="false" customWidth="true" hidden="false" outlineLevel="0" max="3844" min="3844" style="1" width="9.57"/>
    <col collapsed="false" customWidth="true" hidden="false" outlineLevel="0" max="3846" min="3846" style="1" width="10.57"/>
    <col collapsed="false" customWidth="true" hidden="false" outlineLevel="0" max="4097" min="4097" style="1" width="6.14"/>
    <col collapsed="false" customWidth="true" hidden="false" outlineLevel="0" max="4098" min="4098" style="1" width="39.42"/>
    <col collapsed="false" customWidth="true" hidden="false" outlineLevel="0" max="4099" min="4099" style="1" width="11.43"/>
    <col collapsed="false" customWidth="true" hidden="false" outlineLevel="0" max="4100" min="4100" style="1" width="9.57"/>
    <col collapsed="false" customWidth="true" hidden="false" outlineLevel="0" max="4102" min="4102" style="1" width="10.57"/>
    <col collapsed="false" customWidth="true" hidden="false" outlineLevel="0" max="4353" min="4353" style="1" width="6.14"/>
    <col collapsed="false" customWidth="true" hidden="false" outlineLevel="0" max="4354" min="4354" style="1" width="39.42"/>
    <col collapsed="false" customWidth="true" hidden="false" outlineLevel="0" max="4355" min="4355" style="1" width="11.43"/>
    <col collapsed="false" customWidth="true" hidden="false" outlineLevel="0" max="4356" min="4356" style="1" width="9.57"/>
    <col collapsed="false" customWidth="true" hidden="false" outlineLevel="0" max="4358" min="4358" style="1" width="10.57"/>
    <col collapsed="false" customWidth="true" hidden="false" outlineLevel="0" max="4609" min="4609" style="1" width="6.14"/>
    <col collapsed="false" customWidth="true" hidden="false" outlineLevel="0" max="4610" min="4610" style="1" width="39.42"/>
    <col collapsed="false" customWidth="true" hidden="false" outlineLevel="0" max="4611" min="4611" style="1" width="11.43"/>
    <col collapsed="false" customWidth="true" hidden="false" outlineLevel="0" max="4612" min="4612" style="1" width="9.57"/>
    <col collapsed="false" customWidth="true" hidden="false" outlineLevel="0" max="4614" min="4614" style="1" width="10.57"/>
    <col collapsed="false" customWidth="true" hidden="false" outlineLevel="0" max="4865" min="4865" style="1" width="6.14"/>
    <col collapsed="false" customWidth="true" hidden="false" outlineLevel="0" max="4866" min="4866" style="1" width="39.42"/>
    <col collapsed="false" customWidth="true" hidden="false" outlineLevel="0" max="4867" min="4867" style="1" width="11.43"/>
    <col collapsed="false" customWidth="true" hidden="false" outlineLevel="0" max="4868" min="4868" style="1" width="9.57"/>
    <col collapsed="false" customWidth="true" hidden="false" outlineLevel="0" max="4870" min="4870" style="1" width="10.57"/>
    <col collapsed="false" customWidth="true" hidden="false" outlineLevel="0" max="5121" min="5121" style="1" width="6.14"/>
    <col collapsed="false" customWidth="true" hidden="false" outlineLevel="0" max="5122" min="5122" style="1" width="39.42"/>
    <col collapsed="false" customWidth="true" hidden="false" outlineLevel="0" max="5123" min="5123" style="1" width="11.43"/>
    <col collapsed="false" customWidth="true" hidden="false" outlineLevel="0" max="5124" min="5124" style="1" width="9.57"/>
    <col collapsed="false" customWidth="true" hidden="false" outlineLevel="0" max="5126" min="5126" style="1" width="10.57"/>
    <col collapsed="false" customWidth="true" hidden="false" outlineLevel="0" max="5377" min="5377" style="1" width="6.14"/>
    <col collapsed="false" customWidth="true" hidden="false" outlineLevel="0" max="5378" min="5378" style="1" width="39.42"/>
    <col collapsed="false" customWidth="true" hidden="false" outlineLevel="0" max="5379" min="5379" style="1" width="11.43"/>
    <col collapsed="false" customWidth="true" hidden="false" outlineLevel="0" max="5380" min="5380" style="1" width="9.57"/>
    <col collapsed="false" customWidth="true" hidden="false" outlineLevel="0" max="5382" min="5382" style="1" width="10.57"/>
    <col collapsed="false" customWidth="true" hidden="false" outlineLevel="0" max="5633" min="5633" style="1" width="6.14"/>
    <col collapsed="false" customWidth="true" hidden="false" outlineLevel="0" max="5634" min="5634" style="1" width="39.42"/>
    <col collapsed="false" customWidth="true" hidden="false" outlineLevel="0" max="5635" min="5635" style="1" width="11.43"/>
    <col collapsed="false" customWidth="true" hidden="false" outlineLevel="0" max="5636" min="5636" style="1" width="9.57"/>
    <col collapsed="false" customWidth="true" hidden="false" outlineLevel="0" max="5638" min="5638" style="1" width="10.57"/>
    <col collapsed="false" customWidth="true" hidden="false" outlineLevel="0" max="5889" min="5889" style="1" width="6.14"/>
    <col collapsed="false" customWidth="true" hidden="false" outlineLevel="0" max="5890" min="5890" style="1" width="39.42"/>
    <col collapsed="false" customWidth="true" hidden="false" outlineLevel="0" max="5891" min="5891" style="1" width="11.43"/>
    <col collapsed="false" customWidth="true" hidden="false" outlineLevel="0" max="5892" min="5892" style="1" width="9.57"/>
    <col collapsed="false" customWidth="true" hidden="false" outlineLevel="0" max="5894" min="5894" style="1" width="10.57"/>
    <col collapsed="false" customWidth="true" hidden="false" outlineLevel="0" max="6145" min="6145" style="1" width="6.14"/>
    <col collapsed="false" customWidth="true" hidden="false" outlineLevel="0" max="6146" min="6146" style="1" width="39.42"/>
    <col collapsed="false" customWidth="true" hidden="false" outlineLevel="0" max="6147" min="6147" style="1" width="11.43"/>
    <col collapsed="false" customWidth="true" hidden="false" outlineLevel="0" max="6148" min="6148" style="1" width="9.57"/>
    <col collapsed="false" customWidth="true" hidden="false" outlineLevel="0" max="6150" min="6150" style="1" width="10.57"/>
    <col collapsed="false" customWidth="true" hidden="false" outlineLevel="0" max="6401" min="6401" style="1" width="6.14"/>
    <col collapsed="false" customWidth="true" hidden="false" outlineLevel="0" max="6402" min="6402" style="1" width="39.42"/>
    <col collapsed="false" customWidth="true" hidden="false" outlineLevel="0" max="6403" min="6403" style="1" width="11.43"/>
    <col collapsed="false" customWidth="true" hidden="false" outlineLevel="0" max="6404" min="6404" style="1" width="9.57"/>
    <col collapsed="false" customWidth="true" hidden="false" outlineLevel="0" max="6406" min="6406" style="1" width="10.57"/>
    <col collapsed="false" customWidth="true" hidden="false" outlineLevel="0" max="6657" min="6657" style="1" width="6.14"/>
    <col collapsed="false" customWidth="true" hidden="false" outlineLevel="0" max="6658" min="6658" style="1" width="39.42"/>
    <col collapsed="false" customWidth="true" hidden="false" outlineLevel="0" max="6659" min="6659" style="1" width="11.43"/>
    <col collapsed="false" customWidth="true" hidden="false" outlineLevel="0" max="6660" min="6660" style="1" width="9.57"/>
    <col collapsed="false" customWidth="true" hidden="false" outlineLevel="0" max="6662" min="6662" style="1" width="10.57"/>
    <col collapsed="false" customWidth="true" hidden="false" outlineLevel="0" max="6913" min="6913" style="1" width="6.14"/>
    <col collapsed="false" customWidth="true" hidden="false" outlineLevel="0" max="6914" min="6914" style="1" width="39.42"/>
    <col collapsed="false" customWidth="true" hidden="false" outlineLevel="0" max="6915" min="6915" style="1" width="11.43"/>
    <col collapsed="false" customWidth="true" hidden="false" outlineLevel="0" max="6916" min="6916" style="1" width="9.57"/>
    <col collapsed="false" customWidth="true" hidden="false" outlineLevel="0" max="6918" min="6918" style="1" width="10.57"/>
    <col collapsed="false" customWidth="true" hidden="false" outlineLevel="0" max="7169" min="7169" style="1" width="6.14"/>
    <col collapsed="false" customWidth="true" hidden="false" outlineLevel="0" max="7170" min="7170" style="1" width="39.42"/>
    <col collapsed="false" customWidth="true" hidden="false" outlineLevel="0" max="7171" min="7171" style="1" width="11.43"/>
    <col collapsed="false" customWidth="true" hidden="false" outlineLevel="0" max="7172" min="7172" style="1" width="9.57"/>
    <col collapsed="false" customWidth="true" hidden="false" outlineLevel="0" max="7174" min="7174" style="1" width="10.57"/>
    <col collapsed="false" customWidth="true" hidden="false" outlineLevel="0" max="7425" min="7425" style="1" width="6.14"/>
    <col collapsed="false" customWidth="true" hidden="false" outlineLevel="0" max="7426" min="7426" style="1" width="39.42"/>
    <col collapsed="false" customWidth="true" hidden="false" outlineLevel="0" max="7427" min="7427" style="1" width="11.43"/>
    <col collapsed="false" customWidth="true" hidden="false" outlineLevel="0" max="7428" min="7428" style="1" width="9.57"/>
    <col collapsed="false" customWidth="true" hidden="false" outlineLevel="0" max="7430" min="7430" style="1" width="10.57"/>
    <col collapsed="false" customWidth="true" hidden="false" outlineLevel="0" max="7681" min="7681" style="1" width="6.14"/>
    <col collapsed="false" customWidth="true" hidden="false" outlineLevel="0" max="7682" min="7682" style="1" width="39.42"/>
    <col collapsed="false" customWidth="true" hidden="false" outlineLevel="0" max="7683" min="7683" style="1" width="11.43"/>
    <col collapsed="false" customWidth="true" hidden="false" outlineLevel="0" max="7684" min="7684" style="1" width="9.57"/>
    <col collapsed="false" customWidth="true" hidden="false" outlineLevel="0" max="7686" min="7686" style="1" width="10.57"/>
    <col collapsed="false" customWidth="true" hidden="false" outlineLevel="0" max="7937" min="7937" style="1" width="6.14"/>
    <col collapsed="false" customWidth="true" hidden="false" outlineLevel="0" max="7938" min="7938" style="1" width="39.42"/>
    <col collapsed="false" customWidth="true" hidden="false" outlineLevel="0" max="7939" min="7939" style="1" width="11.43"/>
    <col collapsed="false" customWidth="true" hidden="false" outlineLevel="0" max="7940" min="7940" style="1" width="9.57"/>
    <col collapsed="false" customWidth="true" hidden="false" outlineLevel="0" max="7942" min="7942" style="1" width="10.57"/>
    <col collapsed="false" customWidth="true" hidden="false" outlineLevel="0" max="8193" min="8193" style="1" width="6.14"/>
    <col collapsed="false" customWidth="true" hidden="false" outlineLevel="0" max="8194" min="8194" style="1" width="39.42"/>
    <col collapsed="false" customWidth="true" hidden="false" outlineLevel="0" max="8195" min="8195" style="1" width="11.43"/>
    <col collapsed="false" customWidth="true" hidden="false" outlineLevel="0" max="8196" min="8196" style="1" width="9.57"/>
    <col collapsed="false" customWidth="true" hidden="false" outlineLevel="0" max="8198" min="8198" style="1" width="10.57"/>
    <col collapsed="false" customWidth="true" hidden="false" outlineLevel="0" max="8449" min="8449" style="1" width="6.14"/>
    <col collapsed="false" customWidth="true" hidden="false" outlineLevel="0" max="8450" min="8450" style="1" width="39.42"/>
    <col collapsed="false" customWidth="true" hidden="false" outlineLevel="0" max="8451" min="8451" style="1" width="11.43"/>
    <col collapsed="false" customWidth="true" hidden="false" outlineLevel="0" max="8452" min="8452" style="1" width="9.57"/>
    <col collapsed="false" customWidth="true" hidden="false" outlineLevel="0" max="8454" min="8454" style="1" width="10.57"/>
    <col collapsed="false" customWidth="true" hidden="false" outlineLevel="0" max="8705" min="8705" style="1" width="6.14"/>
    <col collapsed="false" customWidth="true" hidden="false" outlineLevel="0" max="8706" min="8706" style="1" width="39.42"/>
    <col collapsed="false" customWidth="true" hidden="false" outlineLevel="0" max="8707" min="8707" style="1" width="11.43"/>
    <col collapsed="false" customWidth="true" hidden="false" outlineLevel="0" max="8708" min="8708" style="1" width="9.57"/>
    <col collapsed="false" customWidth="true" hidden="false" outlineLevel="0" max="8710" min="8710" style="1" width="10.57"/>
    <col collapsed="false" customWidth="true" hidden="false" outlineLevel="0" max="8961" min="8961" style="1" width="6.14"/>
    <col collapsed="false" customWidth="true" hidden="false" outlineLevel="0" max="8962" min="8962" style="1" width="39.42"/>
    <col collapsed="false" customWidth="true" hidden="false" outlineLevel="0" max="8963" min="8963" style="1" width="11.43"/>
    <col collapsed="false" customWidth="true" hidden="false" outlineLevel="0" max="8964" min="8964" style="1" width="9.57"/>
    <col collapsed="false" customWidth="true" hidden="false" outlineLevel="0" max="8966" min="8966" style="1" width="10.57"/>
    <col collapsed="false" customWidth="true" hidden="false" outlineLevel="0" max="9217" min="9217" style="1" width="6.14"/>
    <col collapsed="false" customWidth="true" hidden="false" outlineLevel="0" max="9218" min="9218" style="1" width="39.42"/>
    <col collapsed="false" customWidth="true" hidden="false" outlineLevel="0" max="9219" min="9219" style="1" width="11.43"/>
    <col collapsed="false" customWidth="true" hidden="false" outlineLevel="0" max="9220" min="9220" style="1" width="9.57"/>
    <col collapsed="false" customWidth="true" hidden="false" outlineLevel="0" max="9222" min="9222" style="1" width="10.57"/>
    <col collapsed="false" customWidth="true" hidden="false" outlineLevel="0" max="9473" min="9473" style="1" width="6.14"/>
    <col collapsed="false" customWidth="true" hidden="false" outlineLevel="0" max="9474" min="9474" style="1" width="39.42"/>
    <col collapsed="false" customWidth="true" hidden="false" outlineLevel="0" max="9475" min="9475" style="1" width="11.43"/>
    <col collapsed="false" customWidth="true" hidden="false" outlineLevel="0" max="9476" min="9476" style="1" width="9.57"/>
    <col collapsed="false" customWidth="true" hidden="false" outlineLevel="0" max="9478" min="9478" style="1" width="10.57"/>
    <col collapsed="false" customWidth="true" hidden="false" outlineLevel="0" max="9729" min="9729" style="1" width="6.14"/>
    <col collapsed="false" customWidth="true" hidden="false" outlineLevel="0" max="9730" min="9730" style="1" width="39.42"/>
    <col collapsed="false" customWidth="true" hidden="false" outlineLevel="0" max="9731" min="9731" style="1" width="11.43"/>
    <col collapsed="false" customWidth="true" hidden="false" outlineLevel="0" max="9732" min="9732" style="1" width="9.57"/>
    <col collapsed="false" customWidth="true" hidden="false" outlineLevel="0" max="9734" min="9734" style="1" width="10.57"/>
    <col collapsed="false" customWidth="true" hidden="false" outlineLevel="0" max="9985" min="9985" style="1" width="6.14"/>
    <col collapsed="false" customWidth="true" hidden="false" outlineLevel="0" max="9986" min="9986" style="1" width="39.42"/>
    <col collapsed="false" customWidth="true" hidden="false" outlineLevel="0" max="9987" min="9987" style="1" width="11.43"/>
    <col collapsed="false" customWidth="true" hidden="false" outlineLevel="0" max="9988" min="9988" style="1" width="9.57"/>
    <col collapsed="false" customWidth="true" hidden="false" outlineLevel="0" max="9990" min="9990" style="1" width="10.57"/>
    <col collapsed="false" customWidth="true" hidden="false" outlineLevel="0" max="10241" min="10241" style="1" width="6.14"/>
    <col collapsed="false" customWidth="true" hidden="false" outlineLevel="0" max="10242" min="10242" style="1" width="39.42"/>
    <col collapsed="false" customWidth="true" hidden="false" outlineLevel="0" max="10243" min="10243" style="1" width="11.43"/>
    <col collapsed="false" customWidth="true" hidden="false" outlineLevel="0" max="10244" min="10244" style="1" width="9.57"/>
    <col collapsed="false" customWidth="true" hidden="false" outlineLevel="0" max="10246" min="10246" style="1" width="10.57"/>
    <col collapsed="false" customWidth="true" hidden="false" outlineLevel="0" max="10497" min="10497" style="1" width="6.14"/>
    <col collapsed="false" customWidth="true" hidden="false" outlineLevel="0" max="10498" min="10498" style="1" width="39.42"/>
    <col collapsed="false" customWidth="true" hidden="false" outlineLevel="0" max="10499" min="10499" style="1" width="11.43"/>
    <col collapsed="false" customWidth="true" hidden="false" outlineLevel="0" max="10500" min="10500" style="1" width="9.57"/>
    <col collapsed="false" customWidth="true" hidden="false" outlineLevel="0" max="10502" min="10502" style="1" width="10.57"/>
    <col collapsed="false" customWidth="true" hidden="false" outlineLevel="0" max="10753" min="10753" style="1" width="6.14"/>
    <col collapsed="false" customWidth="true" hidden="false" outlineLevel="0" max="10754" min="10754" style="1" width="39.42"/>
    <col collapsed="false" customWidth="true" hidden="false" outlineLevel="0" max="10755" min="10755" style="1" width="11.43"/>
    <col collapsed="false" customWidth="true" hidden="false" outlineLevel="0" max="10756" min="10756" style="1" width="9.57"/>
    <col collapsed="false" customWidth="true" hidden="false" outlineLevel="0" max="10758" min="10758" style="1" width="10.57"/>
    <col collapsed="false" customWidth="true" hidden="false" outlineLevel="0" max="11009" min="11009" style="1" width="6.14"/>
    <col collapsed="false" customWidth="true" hidden="false" outlineLevel="0" max="11010" min="11010" style="1" width="39.42"/>
    <col collapsed="false" customWidth="true" hidden="false" outlineLevel="0" max="11011" min="11011" style="1" width="11.43"/>
    <col collapsed="false" customWidth="true" hidden="false" outlineLevel="0" max="11012" min="11012" style="1" width="9.57"/>
    <col collapsed="false" customWidth="true" hidden="false" outlineLevel="0" max="11014" min="11014" style="1" width="10.57"/>
    <col collapsed="false" customWidth="true" hidden="false" outlineLevel="0" max="11265" min="11265" style="1" width="6.14"/>
    <col collapsed="false" customWidth="true" hidden="false" outlineLevel="0" max="11266" min="11266" style="1" width="39.42"/>
    <col collapsed="false" customWidth="true" hidden="false" outlineLevel="0" max="11267" min="11267" style="1" width="11.43"/>
    <col collapsed="false" customWidth="true" hidden="false" outlineLevel="0" max="11268" min="11268" style="1" width="9.57"/>
    <col collapsed="false" customWidth="true" hidden="false" outlineLevel="0" max="11270" min="11270" style="1" width="10.57"/>
    <col collapsed="false" customWidth="true" hidden="false" outlineLevel="0" max="11521" min="11521" style="1" width="6.14"/>
    <col collapsed="false" customWidth="true" hidden="false" outlineLevel="0" max="11522" min="11522" style="1" width="39.42"/>
    <col collapsed="false" customWidth="true" hidden="false" outlineLevel="0" max="11523" min="11523" style="1" width="11.43"/>
    <col collapsed="false" customWidth="true" hidden="false" outlineLevel="0" max="11524" min="11524" style="1" width="9.57"/>
    <col collapsed="false" customWidth="true" hidden="false" outlineLevel="0" max="11526" min="11526" style="1" width="10.57"/>
    <col collapsed="false" customWidth="true" hidden="false" outlineLevel="0" max="11777" min="11777" style="1" width="6.14"/>
    <col collapsed="false" customWidth="true" hidden="false" outlineLevel="0" max="11778" min="11778" style="1" width="39.42"/>
    <col collapsed="false" customWidth="true" hidden="false" outlineLevel="0" max="11779" min="11779" style="1" width="11.43"/>
    <col collapsed="false" customWidth="true" hidden="false" outlineLevel="0" max="11780" min="11780" style="1" width="9.57"/>
    <col collapsed="false" customWidth="true" hidden="false" outlineLevel="0" max="11782" min="11782" style="1" width="10.57"/>
    <col collapsed="false" customWidth="true" hidden="false" outlineLevel="0" max="12033" min="12033" style="1" width="6.14"/>
    <col collapsed="false" customWidth="true" hidden="false" outlineLevel="0" max="12034" min="12034" style="1" width="39.42"/>
    <col collapsed="false" customWidth="true" hidden="false" outlineLevel="0" max="12035" min="12035" style="1" width="11.43"/>
    <col collapsed="false" customWidth="true" hidden="false" outlineLevel="0" max="12036" min="12036" style="1" width="9.57"/>
    <col collapsed="false" customWidth="true" hidden="false" outlineLevel="0" max="12038" min="12038" style="1" width="10.57"/>
    <col collapsed="false" customWidth="true" hidden="false" outlineLevel="0" max="12289" min="12289" style="1" width="6.14"/>
    <col collapsed="false" customWidth="true" hidden="false" outlineLevel="0" max="12290" min="12290" style="1" width="39.42"/>
    <col collapsed="false" customWidth="true" hidden="false" outlineLevel="0" max="12291" min="12291" style="1" width="11.43"/>
    <col collapsed="false" customWidth="true" hidden="false" outlineLevel="0" max="12292" min="12292" style="1" width="9.57"/>
    <col collapsed="false" customWidth="true" hidden="false" outlineLevel="0" max="12294" min="12294" style="1" width="10.57"/>
    <col collapsed="false" customWidth="true" hidden="false" outlineLevel="0" max="12545" min="12545" style="1" width="6.14"/>
    <col collapsed="false" customWidth="true" hidden="false" outlineLevel="0" max="12546" min="12546" style="1" width="39.42"/>
    <col collapsed="false" customWidth="true" hidden="false" outlineLevel="0" max="12547" min="12547" style="1" width="11.43"/>
    <col collapsed="false" customWidth="true" hidden="false" outlineLevel="0" max="12548" min="12548" style="1" width="9.57"/>
    <col collapsed="false" customWidth="true" hidden="false" outlineLevel="0" max="12550" min="12550" style="1" width="10.57"/>
    <col collapsed="false" customWidth="true" hidden="false" outlineLevel="0" max="12801" min="12801" style="1" width="6.14"/>
    <col collapsed="false" customWidth="true" hidden="false" outlineLevel="0" max="12802" min="12802" style="1" width="39.42"/>
    <col collapsed="false" customWidth="true" hidden="false" outlineLevel="0" max="12803" min="12803" style="1" width="11.43"/>
    <col collapsed="false" customWidth="true" hidden="false" outlineLevel="0" max="12804" min="12804" style="1" width="9.57"/>
    <col collapsed="false" customWidth="true" hidden="false" outlineLevel="0" max="12806" min="12806" style="1" width="10.57"/>
    <col collapsed="false" customWidth="true" hidden="false" outlineLevel="0" max="13057" min="13057" style="1" width="6.14"/>
    <col collapsed="false" customWidth="true" hidden="false" outlineLevel="0" max="13058" min="13058" style="1" width="39.42"/>
    <col collapsed="false" customWidth="true" hidden="false" outlineLevel="0" max="13059" min="13059" style="1" width="11.43"/>
    <col collapsed="false" customWidth="true" hidden="false" outlineLevel="0" max="13060" min="13060" style="1" width="9.57"/>
    <col collapsed="false" customWidth="true" hidden="false" outlineLevel="0" max="13062" min="13062" style="1" width="10.57"/>
    <col collapsed="false" customWidth="true" hidden="false" outlineLevel="0" max="13313" min="13313" style="1" width="6.14"/>
    <col collapsed="false" customWidth="true" hidden="false" outlineLevel="0" max="13314" min="13314" style="1" width="39.42"/>
    <col collapsed="false" customWidth="true" hidden="false" outlineLevel="0" max="13315" min="13315" style="1" width="11.43"/>
    <col collapsed="false" customWidth="true" hidden="false" outlineLevel="0" max="13316" min="13316" style="1" width="9.57"/>
    <col collapsed="false" customWidth="true" hidden="false" outlineLevel="0" max="13318" min="13318" style="1" width="10.57"/>
    <col collapsed="false" customWidth="true" hidden="false" outlineLevel="0" max="13569" min="13569" style="1" width="6.14"/>
    <col collapsed="false" customWidth="true" hidden="false" outlineLevel="0" max="13570" min="13570" style="1" width="39.42"/>
    <col collapsed="false" customWidth="true" hidden="false" outlineLevel="0" max="13571" min="13571" style="1" width="11.43"/>
    <col collapsed="false" customWidth="true" hidden="false" outlineLevel="0" max="13572" min="13572" style="1" width="9.57"/>
    <col collapsed="false" customWidth="true" hidden="false" outlineLevel="0" max="13574" min="13574" style="1" width="10.57"/>
    <col collapsed="false" customWidth="true" hidden="false" outlineLevel="0" max="13825" min="13825" style="1" width="6.14"/>
    <col collapsed="false" customWidth="true" hidden="false" outlineLevel="0" max="13826" min="13826" style="1" width="39.42"/>
    <col collapsed="false" customWidth="true" hidden="false" outlineLevel="0" max="13827" min="13827" style="1" width="11.43"/>
    <col collapsed="false" customWidth="true" hidden="false" outlineLevel="0" max="13828" min="13828" style="1" width="9.57"/>
    <col collapsed="false" customWidth="true" hidden="false" outlineLevel="0" max="13830" min="13830" style="1" width="10.57"/>
    <col collapsed="false" customWidth="true" hidden="false" outlineLevel="0" max="14081" min="14081" style="1" width="6.14"/>
    <col collapsed="false" customWidth="true" hidden="false" outlineLevel="0" max="14082" min="14082" style="1" width="39.42"/>
    <col collapsed="false" customWidth="true" hidden="false" outlineLevel="0" max="14083" min="14083" style="1" width="11.43"/>
    <col collapsed="false" customWidth="true" hidden="false" outlineLevel="0" max="14084" min="14084" style="1" width="9.57"/>
    <col collapsed="false" customWidth="true" hidden="false" outlineLevel="0" max="14086" min="14086" style="1" width="10.57"/>
    <col collapsed="false" customWidth="true" hidden="false" outlineLevel="0" max="14337" min="14337" style="1" width="6.14"/>
    <col collapsed="false" customWidth="true" hidden="false" outlineLevel="0" max="14338" min="14338" style="1" width="39.42"/>
    <col collapsed="false" customWidth="true" hidden="false" outlineLevel="0" max="14339" min="14339" style="1" width="11.43"/>
    <col collapsed="false" customWidth="true" hidden="false" outlineLevel="0" max="14340" min="14340" style="1" width="9.57"/>
    <col collapsed="false" customWidth="true" hidden="false" outlineLevel="0" max="14342" min="14342" style="1" width="10.57"/>
    <col collapsed="false" customWidth="true" hidden="false" outlineLevel="0" max="14593" min="14593" style="1" width="6.14"/>
    <col collapsed="false" customWidth="true" hidden="false" outlineLevel="0" max="14594" min="14594" style="1" width="39.42"/>
    <col collapsed="false" customWidth="true" hidden="false" outlineLevel="0" max="14595" min="14595" style="1" width="11.43"/>
    <col collapsed="false" customWidth="true" hidden="false" outlineLevel="0" max="14596" min="14596" style="1" width="9.57"/>
    <col collapsed="false" customWidth="true" hidden="false" outlineLevel="0" max="14598" min="14598" style="1" width="10.57"/>
    <col collapsed="false" customWidth="true" hidden="false" outlineLevel="0" max="14849" min="14849" style="1" width="6.14"/>
    <col collapsed="false" customWidth="true" hidden="false" outlineLevel="0" max="14850" min="14850" style="1" width="39.42"/>
    <col collapsed="false" customWidth="true" hidden="false" outlineLevel="0" max="14851" min="14851" style="1" width="11.43"/>
    <col collapsed="false" customWidth="true" hidden="false" outlineLevel="0" max="14852" min="14852" style="1" width="9.57"/>
    <col collapsed="false" customWidth="true" hidden="false" outlineLevel="0" max="14854" min="14854" style="1" width="10.57"/>
    <col collapsed="false" customWidth="true" hidden="false" outlineLevel="0" max="15105" min="15105" style="1" width="6.14"/>
    <col collapsed="false" customWidth="true" hidden="false" outlineLevel="0" max="15106" min="15106" style="1" width="39.42"/>
    <col collapsed="false" customWidth="true" hidden="false" outlineLevel="0" max="15107" min="15107" style="1" width="11.43"/>
    <col collapsed="false" customWidth="true" hidden="false" outlineLevel="0" max="15108" min="15108" style="1" width="9.57"/>
    <col collapsed="false" customWidth="true" hidden="false" outlineLevel="0" max="15110" min="15110" style="1" width="10.57"/>
    <col collapsed="false" customWidth="true" hidden="false" outlineLevel="0" max="15361" min="15361" style="1" width="6.14"/>
    <col collapsed="false" customWidth="true" hidden="false" outlineLevel="0" max="15362" min="15362" style="1" width="39.42"/>
    <col collapsed="false" customWidth="true" hidden="false" outlineLevel="0" max="15363" min="15363" style="1" width="11.43"/>
    <col collapsed="false" customWidth="true" hidden="false" outlineLevel="0" max="15364" min="15364" style="1" width="9.57"/>
    <col collapsed="false" customWidth="true" hidden="false" outlineLevel="0" max="15366" min="15366" style="1" width="10.57"/>
    <col collapsed="false" customWidth="true" hidden="false" outlineLevel="0" max="15617" min="15617" style="1" width="6.14"/>
    <col collapsed="false" customWidth="true" hidden="false" outlineLevel="0" max="15618" min="15618" style="1" width="39.42"/>
    <col collapsed="false" customWidth="true" hidden="false" outlineLevel="0" max="15619" min="15619" style="1" width="11.43"/>
    <col collapsed="false" customWidth="true" hidden="false" outlineLevel="0" max="15620" min="15620" style="1" width="9.57"/>
    <col collapsed="false" customWidth="true" hidden="false" outlineLevel="0" max="15622" min="15622" style="1" width="10.57"/>
    <col collapsed="false" customWidth="true" hidden="false" outlineLevel="0" max="15873" min="15873" style="1" width="6.14"/>
    <col collapsed="false" customWidth="true" hidden="false" outlineLevel="0" max="15874" min="15874" style="1" width="39.42"/>
    <col collapsed="false" customWidth="true" hidden="false" outlineLevel="0" max="15875" min="15875" style="1" width="11.43"/>
    <col collapsed="false" customWidth="true" hidden="false" outlineLevel="0" max="15876" min="15876" style="1" width="9.57"/>
    <col collapsed="false" customWidth="true" hidden="false" outlineLevel="0" max="15878" min="15878" style="1" width="10.57"/>
    <col collapsed="false" customWidth="true" hidden="false" outlineLevel="0" max="16129" min="16129" style="1" width="6.14"/>
    <col collapsed="false" customWidth="true" hidden="false" outlineLevel="0" max="16130" min="16130" style="1" width="39.42"/>
    <col collapsed="false" customWidth="true" hidden="false" outlineLevel="0" max="16131" min="16131" style="1" width="11.43"/>
    <col collapsed="false" customWidth="true" hidden="false" outlineLevel="0" max="16132" min="16132" style="1" width="9.57"/>
    <col collapsed="false" customWidth="true" hidden="false" outlineLevel="0" max="16134" min="16134" style="1" width="10.57"/>
  </cols>
  <sheetData>
    <row r="1" customFormat="false" ht="15" hidden="false" customHeight="false" outlineLevel="0" collapsed="false">
      <c r="A1" s="78" t="n">
        <v>5</v>
      </c>
      <c r="B1" s="78"/>
      <c r="C1" s="78"/>
      <c r="D1" s="78"/>
      <c r="E1" s="78"/>
      <c r="F1" s="78"/>
    </row>
    <row r="3" customFormat="false" ht="50.25" hidden="false" customHeight="true" outlineLevel="0" collapsed="false">
      <c r="A3" s="5" t="s">
        <v>144</v>
      </c>
      <c r="B3" s="5"/>
      <c r="C3" s="5"/>
      <c r="D3" s="5"/>
      <c r="E3" s="5"/>
      <c r="F3" s="5"/>
    </row>
    <row r="4" customFormat="false" ht="15" hidden="false" customHeight="false" outlineLevel="0" collapsed="false">
      <c r="A4" s="6" t="s">
        <v>4</v>
      </c>
      <c r="B4" s="2"/>
      <c r="C4" s="2"/>
      <c r="D4" s="2"/>
      <c r="E4" s="2"/>
      <c r="F4" s="2"/>
    </row>
    <row r="5" customFormat="false" ht="25.5" hidden="false" customHeight="true" outlineLevel="0" collapsed="false">
      <c r="A5" s="7" t="s">
        <v>5</v>
      </c>
      <c r="B5" s="68" t="s">
        <v>6</v>
      </c>
      <c r="C5" s="9" t="s">
        <v>7</v>
      </c>
      <c r="D5" s="9"/>
      <c r="E5" s="10"/>
      <c r="F5" s="10"/>
    </row>
    <row r="6" customFormat="false" ht="25.35" hidden="false" customHeight="false" outlineLevel="0" collapsed="false">
      <c r="A6" s="7"/>
      <c r="B6" s="68"/>
      <c r="C6" s="11" t="s">
        <v>8</v>
      </c>
      <c r="D6" s="11" t="s">
        <v>9</v>
      </c>
      <c r="E6" s="12"/>
      <c r="F6" s="12"/>
    </row>
    <row r="7" customFormat="false" ht="15" hidden="false" customHeight="false" outlineLevel="0" collapsed="false">
      <c r="A7" s="13" t="s">
        <v>10</v>
      </c>
      <c r="B7" s="14" t="n">
        <v>2</v>
      </c>
      <c r="C7" s="14" t="n">
        <v>3</v>
      </c>
      <c r="D7" s="8" t="n">
        <v>4</v>
      </c>
      <c r="E7" s="15"/>
      <c r="F7" s="15"/>
    </row>
    <row r="8" customFormat="false" ht="15" hidden="false" customHeight="false" outlineLevel="0" collapsed="false">
      <c r="A8" s="16"/>
      <c r="B8" s="17" t="s">
        <v>11</v>
      </c>
      <c r="C8" s="18"/>
      <c r="D8" s="18"/>
      <c r="E8" s="15"/>
      <c r="F8" s="15"/>
    </row>
    <row r="9" customFormat="false" ht="15" hidden="false" customHeight="false" outlineLevel="0" collapsed="false">
      <c r="A9" s="19" t="s">
        <v>10</v>
      </c>
      <c r="B9" s="20" t="s">
        <v>12</v>
      </c>
      <c r="C9" s="21" t="n">
        <f aca="false">C10+C16+C17+C20</f>
        <v>126668.593</v>
      </c>
      <c r="D9" s="79" t="n">
        <f aca="false">C9/C92*1000</f>
        <v>1883.57585986409</v>
      </c>
      <c r="E9" s="23"/>
      <c r="F9" s="24"/>
    </row>
    <row r="10" customFormat="false" ht="15" hidden="false" customHeight="false" outlineLevel="0" collapsed="false">
      <c r="A10" s="25" t="s">
        <v>13</v>
      </c>
      <c r="B10" s="26" t="s">
        <v>14</v>
      </c>
      <c r="C10" s="27" t="n">
        <f aca="false">C11+C12+C13+C14+C15</f>
        <v>97089.355</v>
      </c>
      <c r="D10" s="28" t="n">
        <f aca="false">C10/C92*1000</f>
        <v>1443.7293491353</v>
      </c>
      <c r="E10" s="29"/>
      <c r="F10" s="24"/>
    </row>
    <row r="11" customFormat="false" ht="15" hidden="false" customHeight="false" outlineLevel="0" collapsed="false">
      <c r="A11" s="30" t="s">
        <v>15</v>
      </c>
      <c r="B11" s="31" t="s">
        <v>16</v>
      </c>
      <c r="C11" s="27" t="n">
        <v>72374.759</v>
      </c>
      <c r="D11" s="28" t="n">
        <f aca="false">C11/C92*1000</f>
        <v>1076.22059807581</v>
      </c>
      <c r="E11" s="29"/>
      <c r="F11" s="24"/>
    </row>
    <row r="12" customFormat="false" ht="15" hidden="false" customHeight="false" outlineLevel="0" collapsed="false">
      <c r="A12" s="30" t="s">
        <v>17</v>
      </c>
      <c r="B12" s="31" t="s">
        <v>18</v>
      </c>
      <c r="C12" s="27" t="n">
        <v>18432.969</v>
      </c>
      <c r="D12" s="28" t="n">
        <f aca="false">C12/C92*1000</f>
        <v>274.100269148984</v>
      </c>
      <c r="E12" s="29"/>
      <c r="F12" s="24"/>
    </row>
    <row r="13" customFormat="false" ht="15" hidden="false" customHeight="false" outlineLevel="0" collapsed="false">
      <c r="A13" s="25" t="s">
        <v>19</v>
      </c>
      <c r="B13" s="31" t="s">
        <v>20</v>
      </c>
      <c r="C13" s="27" t="n">
        <v>0</v>
      </c>
      <c r="D13" s="28" t="n">
        <v>0</v>
      </c>
      <c r="E13" s="29"/>
      <c r="F13" s="24"/>
    </row>
    <row r="14" customFormat="false" ht="15" hidden="false" customHeight="false" outlineLevel="0" collapsed="false">
      <c r="A14" s="25" t="s">
        <v>21</v>
      </c>
      <c r="B14" s="32" t="s">
        <v>22</v>
      </c>
      <c r="C14" s="27" t="n">
        <v>4847.096</v>
      </c>
      <c r="D14" s="28" t="n">
        <f aca="false">C14/C92*1000</f>
        <v>72.0768487263751</v>
      </c>
      <c r="E14" s="29"/>
      <c r="F14" s="24"/>
    </row>
    <row r="15" customFormat="false" ht="15" hidden="false" customHeight="false" outlineLevel="0" collapsed="false">
      <c r="A15" s="25" t="s">
        <v>23</v>
      </c>
      <c r="B15" s="32" t="s">
        <v>24</v>
      </c>
      <c r="C15" s="27" t="n">
        <v>1434.531</v>
      </c>
      <c r="D15" s="28" t="n">
        <f aca="false">C15/C92*1000</f>
        <v>21.3316331841366</v>
      </c>
      <c r="E15" s="29"/>
      <c r="F15" s="24"/>
    </row>
    <row r="16" customFormat="false" ht="15" hidden="false" customHeight="false" outlineLevel="0" collapsed="false">
      <c r="A16" s="25" t="s">
        <v>25</v>
      </c>
      <c r="B16" s="33" t="s">
        <v>26</v>
      </c>
      <c r="C16" s="27" t="n">
        <v>16190.818</v>
      </c>
      <c r="D16" s="28" t="n">
        <f aca="false">C16/C92*1000</f>
        <v>240.759238055584</v>
      </c>
      <c r="E16" s="29"/>
      <c r="F16" s="24"/>
    </row>
    <row r="17" customFormat="false" ht="15" hidden="false" customHeight="false" outlineLevel="0" collapsed="false">
      <c r="A17" s="25" t="s">
        <v>27</v>
      </c>
      <c r="B17" s="26" t="s">
        <v>28</v>
      </c>
      <c r="C17" s="27" t="n">
        <f aca="false">C18+C19</f>
        <v>2067.478</v>
      </c>
      <c r="D17" s="28" t="n">
        <f aca="false">C17/C92*1000</f>
        <v>30.7436244405121</v>
      </c>
      <c r="E17" s="29"/>
      <c r="F17" s="24"/>
    </row>
    <row r="18" customFormat="false" ht="15" hidden="false" customHeight="false" outlineLevel="0" collapsed="false">
      <c r="A18" s="30" t="s">
        <v>29</v>
      </c>
      <c r="B18" s="31" t="s">
        <v>30</v>
      </c>
      <c r="C18" s="27" t="n">
        <v>1831.897</v>
      </c>
      <c r="D18" s="28" t="n">
        <f aca="false">C18/C92*1000</f>
        <v>27.2405091525525</v>
      </c>
      <c r="E18" s="29"/>
      <c r="F18" s="24"/>
    </row>
    <row r="19" customFormat="false" ht="15" hidden="false" customHeight="false" outlineLevel="0" collapsed="false">
      <c r="A19" s="30" t="s">
        <v>31</v>
      </c>
      <c r="B19" s="31" t="s">
        <v>32</v>
      </c>
      <c r="C19" s="27" t="n">
        <v>235.581</v>
      </c>
      <c r="D19" s="28" t="n">
        <f aca="false">C19/C92*1000</f>
        <v>3.50311528795967</v>
      </c>
      <c r="E19" s="29"/>
      <c r="F19" s="24"/>
    </row>
    <row r="20" customFormat="false" ht="15" hidden="false" customHeight="false" outlineLevel="0" collapsed="false">
      <c r="A20" s="25" t="s">
        <v>33</v>
      </c>
      <c r="B20" s="26" t="s">
        <v>34</v>
      </c>
      <c r="C20" s="27" t="n">
        <f aca="false">C21+C22</f>
        <v>11320.942</v>
      </c>
      <c r="D20" s="28" t="n">
        <f aca="false">C20/C92*1000</f>
        <v>168.343648232687</v>
      </c>
      <c r="E20" s="29"/>
      <c r="F20" s="24"/>
    </row>
    <row r="21" customFormat="false" ht="15" hidden="false" customHeight="false" outlineLevel="0" collapsed="false">
      <c r="A21" s="30" t="s">
        <v>35</v>
      </c>
      <c r="B21" s="32" t="s">
        <v>36</v>
      </c>
      <c r="C21" s="27" t="n">
        <v>8810.339</v>
      </c>
      <c r="D21" s="28" t="n">
        <f aca="false">C21/C92*1000</f>
        <v>131.010706478907</v>
      </c>
      <c r="E21" s="29"/>
      <c r="F21" s="24"/>
    </row>
    <row r="22" customFormat="false" ht="15" hidden="false" customHeight="false" outlineLevel="0" collapsed="false">
      <c r="A22" s="30" t="s">
        <v>37</v>
      </c>
      <c r="B22" s="31" t="s">
        <v>38</v>
      </c>
      <c r="C22" s="27" t="n">
        <v>2510.603</v>
      </c>
      <c r="D22" s="28" t="n">
        <f aca="false">C22/C92*1000</f>
        <v>37.3329417537807</v>
      </c>
      <c r="E22" s="29"/>
      <c r="F22" s="24"/>
    </row>
    <row r="23" customFormat="false" ht="15" hidden="false" customHeight="false" outlineLevel="0" collapsed="false">
      <c r="A23" s="34" t="s">
        <v>39</v>
      </c>
      <c r="B23" s="26" t="s">
        <v>40</v>
      </c>
      <c r="C23" s="80" t="n">
        <f aca="false">C24+C25</f>
        <v>5978.41</v>
      </c>
      <c r="D23" s="28" t="n">
        <f aca="false">C23/C92*1000</f>
        <v>88.8996118901396</v>
      </c>
      <c r="E23" s="23"/>
      <c r="F23" s="24"/>
    </row>
    <row r="24" customFormat="false" ht="15" hidden="false" customHeight="false" outlineLevel="0" collapsed="false">
      <c r="A24" s="30" t="s">
        <v>41</v>
      </c>
      <c r="B24" s="32" t="s">
        <v>36</v>
      </c>
      <c r="C24" s="27" t="n">
        <v>4446.707</v>
      </c>
      <c r="D24" s="28" t="n">
        <f aca="false">C24/C92*1000</f>
        <v>66.1230204166605</v>
      </c>
      <c r="E24" s="29"/>
      <c r="F24" s="24"/>
    </row>
    <row r="25" customFormat="false" ht="15" hidden="false" customHeight="false" outlineLevel="0" collapsed="false">
      <c r="A25" s="30" t="s">
        <v>42</v>
      </c>
      <c r="B25" s="31" t="s">
        <v>38</v>
      </c>
      <c r="C25" s="27" t="n">
        <v>1531.703</v>
      </c>
      <c r="D25" s="28" t="n">
        <f aca="false">C25/C92*1000</f>
        <v>22.7765914734792</v>
      </c>
      <c r="E25" s="29"/>
      <c r="F25" s="24"/>
    </row>
    <row r="26" customFormat="false" ht="19.5" hidden="false" customHeight="true" outlineLevel="0" collapsed="false">
      <c r="A26" s="36" t="s">
        <v>43</v>
      </c>
      <c r="B26" s="37" t="s">
        <v>44</v>
      </c>
      <c r="C26" s="35" t="n">
        <f aca="false">C9+C23</f>
        <v>132647.003</v>
      </c>
      <c r="D26" s="41" t="n">
        <f aca="false">C26/C92*1000</f>
        <v>1972.47547175423</v>
      </c>
      <c r="E26" s="24"/>
      <c r="F26" s="74"/>
    </row>
    <row r="27" customFormat="false" ht="15" hidden="false" customHeight="false" outlineLevel="0" collapsed="false">
      <c r="A27" s="34" t="s">
        <v>45</v>
      </c>
      <c r="B27" s="26" t="s">
        <v>46</v>
      </c>
      <c r="C27" s="27" t="n">
        <v>0</v>
      </c>
      <c r="D27" s="28" t="n">
        <v>0</v>
      </c>
      <c r="E27" s="24"/>
      <c r="F27" s="24"/>
    </row>
    <row r="28" customFormat="false" ht="15" hidden="false" customHeight="false" outlineLevel="0" collapsed="false">
      <c r="A28" s="34" t="s">
        <v>47</v>
      </c>
      <c r="B28" s="26" t="s">
        <v>48</v>
      </c>
      <c r="C28" s="80" t="n">
        <f aca="false">C29+C30+C31</f>
        <v>5952.981</v>
      </c>
      <c r="D28" s="28" t="n">
        <f aca="false">C28/C92*1000</f>
        <v>88.5214798733067</v>
      </c>
      <c r="E28" s="24"/>
      <c r="F28" s="24"/>
    </row>
    <row r="29" customFormat="false" ht="15" hidden="false" customHeight="false" outlineLevel="0" collapsed="false">
      <c r="A29" s="25" t="s">
        <v>49</v>
      </c>
      <c r="B29" s="31" t="s">
        <v>50</v>
      </c>
      <c r="C29" s="27" t="n">
        <v>1071.537</v>
      </c>
      <c r="D29" s="28" t="n">
        <f aca="false">C29/C92*1000</f>
        <v>15.9338726226412</v>
      </c>
      <c r="E29" s="24"/>
      <c r="F29" s="24"/>
    </row>
    <row r="30" customFormat="false" ht="15" hidden="false" customHeight="false" outlineLevel="0" collapsed="false">
      <c r="A30" s="25" t="s">
        <v>51</v>
      </c>
      <c r="B30" s="32" t="s">
        <v>52</v>
      </c>
      <c r="C30" s="27" t="n">
        <v>0</v>
      </c>
      <c r="D30" s="28" t="n">
        <f aca="false">C30/C92*1000</f>
        <v>0</v>
      </c>
      <c r="E30" s="24"/>
      <c r="F30" s="24"/>
    </row>
    <row r="31" customFormat="false" ht="15" hidden="false" customHeight="false" outlineLevel="0" collapsed="false">
      <c r="A31" s="25" t="s">
        <v>53</v>
      </c>
      <c r="B31" s="33" t="s">
        <v>54</v>
      </c>
      <c r="C31" s="27" t="n">
        <v>4881.444</v>
      </c>
      <c r="D31" s="28" t="n">
        <f aca="false">C31/C92*1000</f>
        <v>72.5876072506654</v>
      </c>
      <c r="E31" s="24"/>
      <c r="F31" s="24"/>
    </row>
    <row r="32" customFormat="false" ht="21" hidden="false" customHeight="true" outlineLevel="0" collapsed="false">
      <c r="A32" s="39" t="s">
        <v>55</v>
      </c>
      <c r="B32" s="37" t="s">
        <v>56</v>
      </c>
      <c r="C32" s="35" t="n">
        <f aca="false">C26+C27+C28</f>
        <v>138599.984</v>
      </c>
      <c r="D32" s="43" t="n">
        <f aca="false">C32/C92*1000</f>
        <v>2060.99695162753</v>
      </c>
      <c r="E32" s="24"/>
      <c r="F32" s="24"/>
    </row>
    <row r="33" customFormat="false" ht="20.25" hidden="false" customHeight="true" outlineLevel="0" collapsed="false">
      <c r="A33" s="39" t="s">
        <v>57</v>
      </c>
      <c r="B33" s="37" t="s">
        <v>58</v>
      </c>
      <c r="C33" s="40" t="s">
        <v>59</v>
      </c>
      <c r="D33" s="41" t="n">
        <f aca="false">C32/C92*1000</f>
        <v>2060.99695162753</v>
      </c>
      <c r="E33" s="15"/>
      <c r="F33" s="24"/>
    </row>
    <row r="34" customFormat="false" ht="15" hidden="false" customHeight="false" outlineLevel="0" collapsed="false">
      <c r="A34" s="39"/>
      <c r="B34" s="42" t="s">
        <v>60</v>
      </c>
      <c r="C34" s="40"/>
      <c r="D34" s="41"/>
      <c r="E34" s="15"/>
      <c r="F34" s="24"/>
    </row>
    <row r="35" customFormat="false" ht="15" hidden="false" customHeight="false" outlineLevel="0" collapsed="false">
      <c r="A35" s="19" t="s">
        <v>61</v>
      </c>
      <c r="B35" s="20" t="s">
        <v>12</v>
      </c>
      <c r="C35" s="40" t="n">
        <f aca="false">C36+C41+C42+C45</f>
        <v>6880.318</v>
      </c>
      <c r="D35" s="43" t="n">
        <f aca="false">C35/C96*1000</f>
        <v>742.854459080112</v>
      </c>
      <c r="E35" s="15"/>
      <c r="F35" s="24"/>
    </row>
    <row r="36" customFormat="false" ht="15" hidden="false" customHeight="false" outlineLevel="0" collapsed="false">
      <c r="A36" s="25" t="s">
        <v>62</v>
      </c>
      <c r="B36" s="26" t="s">
        <v>14</v>
      </c>
      <c r="C36" s="40" t="n">
        <f aca="false">C37+C38+C39+C40</f>
        <v>5200.2</v>
      </c>
      <c r="D36" s="43" t="n">
        <f aca="false">C36/C96*1000</f>
        <v>561.455409198877</v>
      </c>
      <c r="E36" s="15"/>
      <c r="F36" s="24"/>
    </row>
    <row r="37" customFormat="false" ht="15" hidden="false" customHeight="false" outlineLevel="0" collapsed="false">
      <c r="A37" s="25" t="s">
        <v>63</v>
      </c>
      <c r="B37" s="31" t="s">
        <v>18</v>
      </c>
      <c r="C37" s="40" t="n">
        <v>667.602</v>
      </c>
      <c r="D37" s="43" t="n">
        <f aca="false">C37/C96*1000</f>
        <v>72.0796804145973</v>
      </c>
      <c r="E37" s="15"/>
      <c r="F37" s="24"/>
    </row>
    <row r="38" customFormat="false" ht="17.25" hidden="false" customHeight="true" outlineLevel="0" collapsed="false">
      <c r="A38" s="25" t="s">
        <v>64</v>
      </c>
      <c r="B38" s="32" t="s">
        <v>22</v>
      </c>
      <c r="C38" s="53" t="n">
        <v>0.75</v>
      </c>
      <c r="D38" s="43" t="n">
        <f aca="false">C38/C96*1000</f>
        <v>0.080976031094796</v>
      </c>
      <c r="E38" s="15"/>
      <c r="F38" s="24"/>
    </row>
    <row r="39" customFormat="false" ht="15" hidden="false" customHeight="false" outlineLevel="0" collapsed="false">
      <c r="A39" s="25" t="s">
        <v>65</v>
      </c>
      <c r="B39" s="33" t="s">
        <v>66</v>
      </c>
      <c r="C39" s="40" t="n">
        <v>3708.447</v>
      </c>
      <c r="D39" s="43" t="n">
        <f aca="false">C39/C96*1000</f>
        <v>400.393759447204</v>
      </c>
      <c r="E39" s="15"/>
      <c r="F39" s="24"/>
    </row>
    <row r="40" customFormat="false" ht="15" hidden="false" customHeight="false" outlineLevel="0" collapsed="false">
      <c r="A40" s="25" t="s">
        <v>67</v>
      </c>
      <c r="B40" s="32" t="s">
        <v>24</v>
      </c>
      <c r="C40" s="40" t="n">
        <v>823.401</v>
      </c>
      <c r="D40" s="43" t="n">
        <f aca="false">C40/C96*1000</f>
        <v>88.9009933059814</v>
      </c>
      <c r="E40" s="15"/>
      <c r="F40" s="24"/>
    </row>
    <row r="41" customFormat="false" ht="18.75" hidden="false" customHeight="true" outlineLevel="0" collapsed="false">
      <c r="A41" s="25" t="s">
        <v>68</v>
      </c>
      <c r="B41" s="33" t="s">
        <v>26</v>
      </c>
      <c r="C41" s="40" t="n">
        <v>1172.723</v>
      </c>
      <c r="D41" s="43" t="n">
        <f aca="false">C41/C96*1000</f>
        <v>126.616605484776</v>
      </c>
      <c r="E41" s="15"/>
      <c r="F41" s="24"/>
    </row>
    <row r="42" customFormat="false" ht="15" hidden="false" customHeight="false" outlineLevel="0" collapsed="false">
      <c r="A42" s="25" t="s">
        <v>69</v>
      </c>
      <c r="B42" s="26" t="s">
        <v>28</v>
      </c>
      <c r="C42" s="40" t="n">
        <f aca="false">C43+C44</f>
        <v>136.366</v>
      </c>
      <c r="D42" s="43" t="n">
        <f aca="false">C42/C96*1000</f>
        <v>14.7231699416973</v>
      </c>
      <c r="E42" s="15"/>
      <c r="F42" s="24"/>
    </row>
    <row r="43" customFormat="false" ht="15" hidden="false" customHeight="false" outlineLevel="0" collapsed="false">
      <c r="A43" s="25" t="s">
        <v>70</v>
      </c>
      <c r="B43" s="31" t="s">
        <v>30</v>
      </c>
      <c r="C43" s="40" t="n">
        <v>136.366</v>
      </c>
      <c r="D43" s="43" t="n">
        <f aca="false">C43/C96*1000</f>
        <v>14.7231699416973</v>
      </c>
      <c r="E43" s="15"/>
      <c r="F43" s="24"/>
    </row>
    <row r="44" customFormat="false" ht="15" hidden="false" customHeight="false" outlineLevel="0" collapsed="false">
      <c r="A44" s="25" t="s">
        <v>71</v>
      </c>
      <c r="B44" s="31" t="s">
        <v>32</v>
      </c>
      <c r="C44" s="40" t="n">
        <v>0</v>
      </c>
      <c r="D44" s="43" t="n">
        <f aca="false">C44/C96*1000</f>
        <v>0</v>
      </c>
      <c r="E44" s="15"/>
      <c r="F44" s="24"/>
    </row>
    <row r="45" customFormat="false" ht="15" hidden="false" customHeight="false" outlineLevel="0" collapsed="false">
      <c r="A45" s="25" t="s">
        <v>72</v>
      </c>
      <c r="B45" s="26" t="s">
        <v>34</v>
      </c>
      <c r="C45" s="40" t="n">
        <f aca="false">C46+C47</f>
        <v>371.029</v>
      </c>
      <c r="D45" s="43" t="n">
        <f aca="false">C45/C96*1000</f>
        <v>40.0592744547614</v>
      </c>
      <c r="E45" s="15"/>
      <c r="F45" s="24"/>
    </row>
    <row r="46" customFormat="false" ht="23.25" hidden="false" customHeight="true" outlineLevel="0" collapsed="false">
      <c r="A46" s="25" t="s">
        <v>73</v>
      </c>
      <c r="B46" s="32" t="s">
        <v>36</v>
      </c>
      <c r="C46" s="40" t="n">
        <v>191.485</v>
      </c>
      <c r="D46" s="43" t="n">
        <f aca="false">C46/C96*1000</f>
        <v>20.674260418916</v>
      </c>
      <c r="E46" s="15"/>
      <c r="F46" s="24"/>
    </row>
    <row r="47" customFormat="false" ht="15" hidden="false" customHeight="false" outlineLevel="0" collapsed="false">
      <c r="A47" s="25" t="s">
        <v>74</v>
      </c>
      <c r="B47" s="31" t="s">
        <v>38</v>
      </c>
      <c r="C47" s="53" t="n">
        <v>179.544</v>
      </c>
      <c r="D47" s="43" t="n">
        <f aca="false">C47/C96*1000</f>
        <v>19.3850140358454</v>
      </c>
      <c r="E47" s="15"/>
      <c r="F47" s="24"/>
    </row>
    <row r="48" customFormat="false" ht="15" hidden="false" customHeight="false" outlineLevel="0" collapsed="false">
      <c r="A48" s="49" t="s">
        <v>55</v>
      </c>
      <c r="B48" s="49"/>
      <c r="C48" s="49"/>
      <c r="D48" s="49"/>
      <c r="E48" s="49"/>
      <c r="F48" s="49"/>
      <c r="G48" s="66"/>
    </row>
    <row r="49" customFormat="false" ht="15" hidden="false" customHeight="false" outlineLevel="0" collapsed="false">
      <c r="A49" s="81" t="s">
        <v>10</v>
      </c>
      <c r="B49" s="40" t="n">
        <v>2</v>
      </c>
      <c r="C49" s="82" t="n">
        <v>3</v>
      </c>
      <c r="D49" s="83" t="n">
        <v>4</v>
      </c>
      <c r="E49" s="15"/>
      <c r="F49" s="24"/>
    </row>
    <row r="50" customFormat="false" ht="15" hidden="false" customHeight="false" outlineLevel="0" collapsed="false">
      <c r="A50" s="34" t="s">
        <v>75</v>
      </c>
      <c r="B50" s="26" t="s">
        <v>40</v>
      </c>
      <c r="C50" s="53" t="n">
        <f aca="false">C51+C52</f>
        <v>129.935</v>
      </c>
      <c r="D50" s="43" t="n">
        <f aca="false">C50/C96*1000</f>
        <v>14.0288274670697</v>
      </c>
      <c r="E50" s="15"/>
      <c r="F50" s="24"/>
    </row>
    <row r="51" customFormat="false" ht="26.25" hidden="false" customHeight="true" outlineLevel="0" collapsed="false">
      <c r="A51" s="25" t="s">
        <v>76</v>
      </c>
      <c r="B51" s="32" t="s">
        <v>36</v>
      </c>
      <c r="C51" s="40" t="n">
        <v>96.644</v>
      </c>
      <c r="D51" s="43" t="n">
        <f aca="false">C51/C96*1000</f>
        <v>10.4344633988339</v>
      </c>
      <c r="E51" s="15"/>
      <c r="F51" s="24"/>
    </row>
    <row r="52" customFormat="false" ht="15" hidden="false" customHeight="false" outlineLevel="0" collapsed="false">
      <c r="A52" s="25" t="s">
        <v>77</v>
      </c>
      <c r="B52" s="31" t="s">
        <v>38</v>
      </c>
      <c r="C52" s="53" t="n">
        <v>33.291</v>
      </c>
      <c r="D52" s="43" t="n">
        <f aca="false">C52/C96*1000</f>
        <v>3.5943640682358</v>
      </c>
      <c r="E52" s="15"/>
      <c r="F52" s="24"/>
    </row>
    <row r="53" customFormat="false" ht="15" hidden="false" customHeight="false" outlineLevel="0" collapsed="false">
      <c r="A53" s="36" t="s">
        <v>78</v>
      </c>
      <c r="B53" s="37" t="s">
        <v>79</v>
      </c>
      <c r="C53" s="53" t="n">
        <f aca="false">C35+C50</f>
        <v>7010.253</v>
      </c>
      <c r="D53" s="41" t="n">
        <f aca="false">C53/C96*1000</f>
        <v>756.883286547182</v>
      </c>
      <c r="E53" s="15"/>
      <c r="F53" s="24"/>
    </row>
    <row r="54" customFormat="false" ht="15" hidden="false" customHeight="false" outlineLevel="0" collapsed="false">
      <c r="A54" s="34" t="s">
        <v>80</v>
      </c>
      <c r="B54" s="26" t="s">
        <v>46</v>
      </c>
      <c r="C54" s="40" t="n">
        <v>0</v>
      </c>
      <c r="D54" s="43" t="n">
        <v>0</v>
      </c>
      <c r="E54" s="15"/>
      <c r="F54" s="24"/>
    </row>
    <row r="55" customFormat="false" ht="15" hidden="false" customHeight="false" outlineLevel="0" collapsed="false">
      <c r="A55" s="34" t="s">
        <v>81</v>
      </c>
      <c r="B55" s="26" t="s">
        <v>48</v>
      </c>
      <c r="C55" s="53" t="n">
        <f aca="false">C56+C58</f>
        <v>151.915</v>
      </c>
      <c r="D55" s="43" t="n">
        <f aca="false">C55/C96*1000</f>
        <v>16.4019650183546</v>
      </c>
      <c r="E55" s="15"/>
      <c r="F55" s="24"/>
    </row>
    <row r="56" customFormat="false" ht="15" hidden="false" customHeight="false" outlineLevel="0" collapsed="false">
      <c r="A56" s="25" t="s">
        <v>82</v>
      </c>
      <c r="B56" s="31" t="s">
        <v>50</v>
      </c>
      <c r="C56" s="40" t="n">
        <v>27.345</v>
      </c>
      <c r="D56" s="43" t="n">
        <f aca="false">C56/C96*1000</f>
        <v>2.95238609371626</v>
      </c>
      <c r="E56" s="15"/>
      <c r="F56" s="24"/>
    </row>
    <row r="57" customFormat="false" ht="14.25" hidden="false" customHeight="true" outlineLevel="0" collapsed="false">
      <c r="A57" s="25" t="s">
        <v>83</v>
      </c>
      <c r="B57" s="32" t="s">
        <v>52</v>
      </c>
      <c r="C57" s="40" t="n">
        <v>0</v>
      </c>
      <c r="D57" s="43" t="n">
        <v>0</v>
      </c>
      <c r="E57" s="15"/>
      <c r="F57" s="24"/>
    </row>
    <row r="58" customFormat="false" ht="15" hidden="false" customHeight="false" outlineLevel="0" collapsed="false">
      <c r="A58" s="25" t="s">
        <v>84</v>
      </c>
      <c r="B58" s="33" t="s">
        <v>54</v>
      </c>
      <c r="C58" s="40" t="n">
        <v>124.57</v>
      </c>
      <c r="D58" s="43" t="n">
        <f aca="false">C58/C96*1000</f>
        <v>13.4495789246383</v>
      </c>
      <c r="E58" s="15"/>
      <c r="F58" s="24"/>
    </row>
    <row r="59" customFormat="false" ht="15" hidden="false" customHeight="false" outlineLevel="0" collapsed="false">
      <c r="A59" s="39" t="s">
        <v>85</v>
      </c>
      <c r="B59" s="37" t="s">
        <v>86</v>
      </c>
      <c r="C59" s="84" t="n">
        <f aca="false">C53+C55</f>
        <v>7162.168</v>
      </c>
      <c r="D59" s="41" t="n">
        <f aca="false">C59/C96*1000-0.005</f>
        <v>773.280251565537</v>
      </c>
      <c r="E59" s="15"/>
      <c r="F59" s="24"/>
    </row>
    <row r="60" customFormat="false" ht="24" hidden="false" customHeight="true" outlineLevel="0" collapsed="false">
      <c r="A60" s="39" t="s">
        <v>87</v>
      </c>
      <c r="B60" s="37" t="s">
        <v>88</v>
      </c>
      <c r="C60" s="85"/>
      <c r="D60" s="41" t="n">
        <f aca="false">C59/C96*1000-0.005</f>
        <v>773.280251565537</v>
      </c>
      <c r="E60" s="15"/>
      <c r="F60" s="24"/>
    </row>
    <row r="61" customFormat="false" ht="15" hidden="false" customHeight="false" outlineLevel="0" collapsed="false">
      <c r="A61" s="39"/>
      <c r="B61" s="37" t="s">
        <v>89</v>
      </c>
      <c r="C61" s="40"/>
      <c r="D61" s="41"/>
      <c r="E61" s="15"/>
      <c r="F61" s="24"/>
    </row>
    <row r="62" customFormat="false" ht="15" hidden="false" customHeight="false" outlineLevel="0" collapsed="false">
      <c r="A62" s="19" t="s">
        <v>90</v>
      </c>
      <c r="B62" s="20" t="s">
        <v>12</v>
      </c>
      <c r="C62" s="40" t="n">
        <f aca="false">C63+C64+C65+C68</f>
        <v>2606.34</v>
      </c>
      <c r="D62" s="43" t="n">
        <f aca="false">C62/C93*1000</f>
        <v>46.798340904602</v>
      </c>
      <c r="E62" s="15"/>
      <c r="F62" s="24"/>
    </row>
    <row r="63" customFormat="false" ht="15" hidden="false" customHeight="false" outlineLevel="0" collapsed="false">
      <c r="A63" s="25" t="s">
        <v>91</v>
      </c>
      <c r="B63" s="26" t="s">
        <v>92</v>
      </c>
      <c r="C63" s="40" t="n">
        <v>9.728</v>
      </c>
      <c r="D63" s="43" t="n">
        <f aca="false">C63/C93*1000</f>
        <v>0.174671861813872</v>
      </c>
      <c r="E63" s="15"/>
      <c r="F63" s="24"/>
    </row>
    <row r="64" customFormat="false" ht="15" hidden="false" customHeight="false" outlineLevel="0" collapsed="false">
      <c r="A64" s="25" t="s">
        <v>93</v>
      </c>
      <c r="B64" s="33" t="s">
        <v>26</v>
      </c>
      <c r="C64" s="40" t="n">
        <v>1948.547</v>
      </c>
      <c r="D64" s="43" t="n">
        <f aca="false">C64/C93*1000</f>
        <v>34.9872874508466</v>
      </c>
      <c r="E64" s="15"/>
      <c r="F64" s="24"/>
    </row>
    <row r="65" customFormat="false" ht="15" hidden="false" customHeight="false" outlineLevel="0" collapsed="false">
      <c r="A65" s="25" t="s">
        <v>94</v>
      </c>
      <c r="B65" s="26" t="s">
        <v>28</v>
      </c>
      <c r="C65" s="40" t="n">
        <f aca="false">C66+C67</f>
        <v>423.786</v>
      </c>
      <c r="D65" s="43" t="n">
        <f aca="false">C65/C93*1000</f>
        <v>7.60932253604582</v>
      </c>
      <c r="E65" s="15"/>
      <c r="F65" s="24"/>
    </row>
    <row r="66" customFormat="false" ht="15" hidden="false" customHeight="false" outlineLevel="0" collapsed="false">
      <c r="A66" s="30" t="s">
        <v>95</v>
      </c>
      <c r="B66" s="31" t="s">
        <v>30</v>
      </c>
      <c r="C66" s="40" t="n">
        <v>18.197</v>
      </c>
      <c r="D66" s="43" t="n">
        <f aca="false">C66/C93*1000</f>
        <v>0.326737651051299</v>
      </c>
      <c r="E66" s="15"/>
      <c r="F66" s="24"/>
    </row>
    <row r="67" customFormat="false" ht="15" hidden="false" customHeight="false" outlineLevel="0" collapsed="false">
      <c r="A67" s="30" t="s">
        <v>96</v>
      </c>
      <c r="B67" s="31" t="s">
        <v>32</v>
      </c>
      <c r="C67" s="40" t="n">
        <v>405.589</v>
      </c>
      <c r="D67" s="43" t="n">
        <f aca="false">C67/C93*1000</f>
        <v>7.28258488499452</v>
      </c>
      <c r="E67" s="15"/>
      <c r="F67" s="24"/>
    </row>
    <row r="68" customFormat="false" ht="15" hidden="false" customHeight="false" outlineLevel="0" collapsed="false">
      <c r="A68" s="39" t="s">
        <v>97</v>
      </c>
      <c r="B68" s="26" t="s">
        <v>34</v>
      </c>
      <c r="C68" s="40" t="n">
        <f aca="false">C69+C70</f>
        <v>224.279</v>
      </c>
      <c r="D68" s="43" t="n">
        <f aca="false">C68/C93*1000</f>
        <v>4.02705905589571</v>
      </c>
      <c r="E68" s="15"/>
      <c r="F68" s="24"/>
    </row>
    <row r="69" customFormat="false" ht="26.25" hidden="false" customHeight="true" outlineLevel="0" collapsed="false">
      <c r="A69" s="25" t="s">
        <v>98</v>
      </c>
      <c r="B69" s="32" t="s">
        <v>36</v>
      </c>
      <c r="C69" s="40" t="n">
        <v>174.542</v>
      </c>
      <c r="D69" s="43" t="n">
        <f aca="false">C69/C93*1000</f>
        <v>3.13400247786975</v>
      </c>
      <c r="E69" s="86"/>
      <c r="F69" s="74"/>
      <c r="G69" s="87"/>
      <c r="H69" s="87"/>
      <c r="I69" s="87"/>
      <c r="J69" s="87"/>
      <c r="K69" s="87"/>
    </row>
    <row r="70" customFormat="false" ht="15" hidden="false" customHeight="false" outlineLevel="0" collapsed="false">
      <c r="A70" s="25" t="s">
        <v>99</v>
      </c>
      <c r="B70" s="31" t="s">
        <v>38</v>
      </c>
      <c r="C70" s="40" t="n">
        <v>49.737</v>
      </c>
      <c r="D70" s="43" t="n">
        <f aca="false">C70/C93*1000</f>
        <v>0.893056578025964</v>
      </c>
      <c r="E70" s="86"/>
      <c r="F70" s="74"/>
      <c r="G70" s="87"/>
      <c r="H70" s="87"/>
      <c r="I70" s="87"/>
      <c r="J70" s="87"/>
      <c r="K70" s="87"/>
    </row>
    <row r="71" customFormat="false" ht="15" hidden="false" customHeight="false" outlineLevel="0" collapsed="false">
      <c r="A71" s="34" t="s">
        <v>100</v>
      </c>
      <c r="B71" s="26" t="s">
        <v>40</v>
      </c>
      <c r="C71" s="53" t="n">
        <f aca="false">C72+C73</f>
        <v>118.438</v>
      </c>
      <c r="D71" s="43" t="n">
        <f aca="false">C71/C93*1000</f>
        <v>2.12662273535274</v>
      </c>
      <c r="E71" s="86"/>
      <c r="F71" s="74"/>
      <c r="G71" s="87"/>
      <c r="H71" s="87"/>
      <c r="I71" s="87"/>
      <c r="J71" s="87"/>
      <c r="K71" s="87"/>
    </row>
    <row r="72" customFormat="false" ht="15" hidden="false" customHeight="false" outlineLevel="0" collapsed="false">
      <c r="A72" s="25" t="s">
        <v>101</v>
      </c>
      <c r="B72" s="32" t="s">
        <v>36</v>
      </c>
      <c r="C72" s="40" t="n">
        <v>88.094</v>
      </c>
      <c r="D72" s="43" t="n">
        <f aca="false">C72/C93*1000</f>
        <v>1.5817786795468</v>
      </c>
      <c r="E72" s="86"/>
      <c r="F72" s="74"/>
      <c r="G72" s="87"/>
      <c r="H72" s="87"/>
      <c r="I72" s="87"/>
      <c r="J72" s="87"/>
      <c r="K72" s="87"/>
    </row>
    <row r="73" customFormat="false" ht="15" hidden="false" customHeight="false" outlineLevel="0" collapsed="false">
      <c r="A73" s="25" t="s">
        <v>102</v>
      </c>
      <c r="B73" s="31" t="s">
        <v>38</v>
      </c>
      <c r="C73" s="40" t="n">
        <v>30.344</v>
      </c>
      <c r="D73" s="43" t="n">
        <f aca="false">C73/C93*1000</f>
        <v>0.544844055805936</v>
      </c>
      <c r="E73" s="86"/>
      <c r="F73" s="74"/>
      <c r="G73" s="87"/>
      <c r="H73" s="87"/>
      <c r="I73" s="87"/>
      <c r="J73" s="87"/>
      <c r="K73" s="87"/>
    </row>
    <row r="74" customFormat="false" ht="15" hidden="false" customHeight="false" outlineLevel="0" collapsed="false">
      <c r="A74" s="36" t="s">
        <v>103</v>
      </c>
      <c r="B74" s="37" t="s">
        <v>104</v>
      </c>
      <c r="C74" s="54" t="n">
        <f aca="false">C62+C71</f>
        <v>2724.778</v>
      </c>
      <c r="D74" s="41" t="n">
        <f aca="false">C74/C93*1000</f>
        <v>48.9249636399548</v>
      </c>
      <c r="E74" s="86"/>
      <c r="F74" s="74"/>
      <c r="G74" s="87"/>
      <c r="H74" s="87"/>
      <c r="I74" s="87"/>
      <c r="J74" s="87"/>
      <c r="K74" s="87"/>
    </row>
    <row r="75" customFormat="false" ht="15" hidden="false" customHeight="false" outlineLevel="0" collapsed="false">
      <c r="A75" s="34" t="s">
        <v>105</v>
      </c>
      <c r="B75" s="33" t="s">
        <v>46</v>
      </c>
      <c r="C75" s="54" t="n">
        <v>0</v>
      </c>
      <c r="D75" s="43" t="n">
        <v>0</v>
      </c>
      <c r="E75" s="86"/>
      <c r="F75" s="74"/>
      <c r="G75" s="87"/>
      <c r="H75" s="87"/>
      <c r="I75" s="87"/>
      <c r="J75" s="87"/>
      <c r="K75" s="87"/>
    </row>
    <row r="76" customFormat="false" ht="15" hidden="false" customHeight="false" outlineLevel="0" collapsed="false">
      <c r="A76" s="34" t="s">
        <v>106</v>
      </c>
      <c r="B76" s="26" t="s">
        <v>48</v>
      </c>
      <c r="C76" s="77" t="n">
        <f aca="false">C77+C78+C79</f>
        <v>132.916</v>
      </c>
      <c r="D76" s="43" t="n">
        <f aca="false">C76/C93*1000</f>
        <v>2.38658359219291</v>
      </c>
      <c r="E76" s="86"/>
      <c r="F76" s="74"/>
      <c r="G76" s="87"/>
      <c r="H76" s="87"/>
      <c r="I76" s="87"/>
      <c r="J76" s="87"/>
      <c r="K76" s="87"/>
    </row>
    <row r="77" customFormat="false" ht="15" hidden="false" customHeight="false" outlineLevel="0" collapsed="false">
      <c r="A77" s="25" t="s">
        <v>107</v>
      </c>
      <c r="B77" s="31" t="s">
        <v>50</v>
      </c>
      <c r="C77" s="40" t="n">
        <v>23.925</v>
      </c>
      <c r="D77" s="43" t="n">
        <f aca="false">C77/C93*1000</f>
        <v>0.429587201264073</v>
      </c>
      <c r="E77" s="86"/>
      <c r="F77" s="74"/>
      <c r="G77" s="87"/>
      <c r="H77" s="87"/>
      <c r="I77" s="87"/>
      <c r="J77" s="87"/>
      <c r="K77" s="87"/>
    </row>
    <row r="78" customFormat="false" ht="17.25" hidden="false" customHeight="true" outlineLevel="0" collapsed="false">
      <c r="A78" s="25" t="s">
        <v>108</v>
      </c>
      <c r="B78" s="32" t="s">
        <v>52</v>
      </c>
      <c r="C78" s="40" t="n">
        <v>0</v>
      </c>
      <c r="D78" s="43" t="n">
        <f aca="false">C78/C93*1000</f>
        <v>0</v>
      </c>
      <c r="E78" s="86"/>
      <c r="F78" s="74"/>
      <c r="G78" s="87"/>
      <c r="H78" s="87"/>
      <c r="I78" s="87"/>
      <c r="J78" s="87"/>
      <c r="K78" s="87"/>
    </row>
    <row r="79" customFormat="false" ht="15" hidden="false" customHeight="false" outlineLevel="0" collapsed="false">
      <c r="A79" s="25" t="s">
        <v>109</v>
      </c>
      <c r="B79" s="33" t="s">
        <v>54</v>
      </c>
      <c r="C79" s="40" t="n">
        <v>108.991</v>
      </c>
      <c r="D79" s="43" t="n">
        <f aca="false">C79/C93*1000</f>
        <v>1.95699639092884</v>
      </c>
      <c r="E79" s="86"/>
      <c r="F79" s="74"/>
      <c r="G79" s="87"/>
      <c r="H79" s="87"/>
      <c r="I79" s="87"/>
      <c r="J79" s="87"/>
      <c r="K79" s="87"/>
    </row>
    <row r="80" customFormat="false" ht="15" hidden="false" customHeight="false" outlineLevel="0" collapsed="false">
      <c r="A80" s="39" t="s">
        <v>110</v>
      </c>
      <c r="B80" s="37" t="s">
        <v>111</v>
      </c>
      <c r="C80" s="84" t="n">
        <f aca="false">C74+C76</f>
        <v>2857.694</v>
      </c>
      <c r="D80" s="41" t="n">
        <f aca="false">C80/C93*1000</f>
        <v>51.3115472321477</v>
      </c>
      <c r="E80" s="86"/>
      <c r="F80" s="74"/>
      <c r="G80" s="87"/>
      <c r="H80" s="87"/>
      <c r="I80" s="87"/>
      <c r="J80" s="87"/>
      <c r="K80" s="87"/>
    </row>
    <row r="81" customFormat="false" ht="15" hidden="false" customHeight="false" outlineLevel="0" collapsed="false">
      <c r="A81" s="39" t="s">
        <v>112</v>
      </c>
      <c r="B81" s="37" t="s">
        <v>113</v>
      </c>
      <c r="C81" s="40"/>
      <c r="D81" s="41" t="n">
        <f aca="false">C80/C93*1000</f>
        <v>51.3115472321477</v>
      </c>
      <c r="E81" s="86"/>
      <c r="F81" s="74"/>
      <c r="G81" s="87"/>
      <c r="H81" s="87"/>
      <c r="I81" s="87"/>
      <c r="J81" s="87"/>
      <c r="K81" s="87"/>
    </row>
    <row r="82" customFormat="false" ht="15" hidden="false" customHeight="false" outlineLevel="0" collapsed="false">
      <c r="A82" s="39" t="s">
        <v>114</v>
      </c>
      <c r="B82" s="37" t="s">
        <v>115</v>
      </c>
      <c r="C82" s="84" t="n">
        <f aca="false">C26+C53+C74</f>
        <v>142382.034</v>
      </c>
      <c r="D82" s="41" t="n">
        <f aca="false">D26+D53+D74-0.005</f>
        <v>2778.27872194136</v>
      </c>
      <c r="E82" s="86"/>
      <c r="F82" s="88"/>
      <c r="G82" s="89"/>
      <c r="H82" s="87"/>
      <c r="I82" s="87"/>
      <c r="J82" s="87"/>
      <c r="K82" s="87"/>
    </row>
    <row r="83" customFormat="false" ht="15" hidden="false" customHeight="false" outlineLevel="0" collapsed="false">
      <c r="A83" s="39" t="s">
        <v>116</v>
      </c>
      <c r="B83" s="37" t="s">
        <v>46</v>
      </c>
      <c r="C83" s="84" t="n">
        <v>0</v>
      </c>
      <c r="D83" s="41" t="n">
        <v>0</v>
      </c>
      <c r="E83" s="86"/>
      <c r="F83" s="88"/>
      <c r="G83" s="89"/>
      <c r="H83" s="87"/>
      <c r="I83" s="87"/>
      <c r="J83" s="87"/>
      <c r="K83" s="87"/>
    </row>
    <row r="84" customFormat="false" ht="15" hidden="false" customHeight="false" outlineLevel="0" collapsed="false">
      <c r="A84" s="39" t="s">
        <v>117</v>
      </c>
      <c r="B84" s="37" t="s">
        <v>118</v>
      </c>
      <c r="C84" s="53" t="n">
        <f aca="false">C28+C55+C76</f>
        <v>6237.812</v>
      </c>
      <c r="D84" s="41" t="n">
        <f aca="false">D28+D76+D55</f>
        <v>107.310028483854</v>
      </c>
      <c r="E84" s="86"/>
      <c r="F84" s="88"/>
      <c r="G84" s="89"/>
      <c r="H84" s="87"/>
      <c r="I84" s="87"/>
      <c r="J84" s="87"/>
      <c r="K84" s="87"/>
    </row>
    <row r="85" customFormat="false" ht="15" hidden="false" customHeight="false" outlineLevel="0" collapsed="false">
      <c r="A85" s="25" t="s">
        <v>119</v>
      </c>
      <c r="B85" s="31" t="s">
        <v>50</v>
      </c>
      <c r="C85" s="53" t="n">
        <f aca="false">C29+C56+C77</f>
        <v>1122.807</v>
      </c>
      <c r="D85" s="43" t="n">
        <f aca="false">D29+D56+D77</f>
        <v>19.3158459176216</v>
      </c>
      <c r="E85" s="86"/>
      <c r="F85" s="88"/>
      <c r="G85" s="89"/>
      <c r="H85" s="87"/>
      <c r="I85" s="87"/>
      <c r="J85" s="87"/>
      <c r="K85" s="87"/>
    </row>
    <row r="86" customFormat="false" ht="15" hidden="false" customHeight="false" outlineLevel="0" collapsed="false">
      <c r="A86" s="25" t="s">
        <v>120</v>
      </c>
      <c r="B86" s="32" t="s">
        <v>52</v>
      </c>
      <c r="C86" s="53" t="n">
        <f aca="false">C30</f>
        <v>0</v>
      </c>
      <c r="D86" s="43" t="n">
        <v>0</v>
      </c>
      <c r="E86" s="86"/>
      <c r="F86" s="90"/>
      <c r="G86" s="91"/>
      <c r="H86" s="87"/>
      <c r="I86" s="87"/>
      <c r="J86" s="87"/>
      <c r="K86" s="87"/>
    </row>
    <row r="87" customFormat="false" ht="15" hidden="false" customHeight="false" outlineLevel="0" collapsed="false">
      <c r="A87" s="25" t="s">
        <v>121</v>
      </c>
      <c r="B87" s="33" t="s">
        <v>54</v>
      </c>
      <c r="C87" s="53" t="n">
        <f aca="false">C79+C58+C31</f>
        <v>5115.005</v>
      </c>
      <c r="D87" s="43" t="n">
        <f aca="false">D31+D58+D79</f>
        <v>87.9941825662326</v>
      </c>
      <c r="E87" s="86"/>
      <c r="F87" s="88"/>
      <c r="G87" s="89"/>
      <c r="H87" s="87"/>
      <c r="I87" s="87"/>
      <c r="J87" s="87"/>
      <c r="K87" s="87"/>
    </row>
    <row r="88" customFormat="false" ht="17.25" hidden="false" customHeight="true" outlineLevel="0" collapsed="false">
      <c r="A88" s="39" t="s">
        <v>122</v>
      </c>
      <c r="B88" s="37" t="s">
        <v>123</v>
      </c>
      <c r="C88" s="53" t="n">
        <f aca="false">C82+C84</f>
        <v>148619.846</v>
      </c>
      <c r="D88" s="41" t="n">
        <f aca="false">D32+D59+D80</f>
        <v>2885.58875042522</v>
      </c>
      <c r="E88" s="55"/>
      <c r="F88" s="88"/>
      <c r="G88" s="89"/>
      <c r="H88" s="87"/>
      <c r="I88" s="87"/>
      <c r="J88" s="87"/>
      <c r="K88" s="87"/>
    </row>
    <row r="89" customFormat="false" ht="15" hidden="false" customHeight="false" outlineLevel="0" collapsed="false">
      <c r="A89" s="39" t="s">
        <v>124</v>
      </c>
      <c r="B89" s="37" t="s">
        <v>125</v>
      </c>
      <c r="C89" s="53"/>
      <c r="D89" s="43" t="n">
        <f aca="false">D88*0.2</f>
        <v>577.117750085044</v>
      </c>
      <c r="E89" s="55"/>
      <c r="F89" s="90"/>
      <c r="G89" s="91"/>
      <c r="H89" s="87"/>
      <c r="I89" s="87"/>
      <c r="J89" s="87"/>
      <c r="K89" s="87"/>
    </row>
    <row r="90" customFormat="false" ht="15" hidden="false" customHeight="false" outlineLevel="0" collapsed="false">
      <c r="A90" s="39" t="s">
        <v>126</v>
      </c>
      <c r="B90" s="37" t="s">
        <v>127</v>
      </c>
      <c r="C90" s="53"/>
      <c r="D90" s="41" t="n">
        <f aca="false">D88+D89</f>
        <v>3462.70650051026</v>
      </c>
      <c r="E90" s="55"/>
      <c r="F90" s="74"/>
      <c r="G90" s="87"/>
      <c r="H90" s="87"/>
      <c r="I90" s="87"/>
      <c r="J90" s="87"/>
      <c r="K90" s="87"/>
    </row>
    <row r="91" customFormat="false" ht="18" hidden="false" customHeight="true" outlineLevel="0" collapsed="false">
      <c r="A91" s="39" t="s">
        <v>128</v>
      </c>
      <c r="B91" s="37" t="s">
        <v>129</v>
      </c>
      <c r="C91" s="53"/>
      <c r="D91" s="41" t="n">
        <f aca="false">D90</f>
        <v>3462.70650051026</v>
      </c>
      <c r="E91" s="55"/>
      <c r="F91" s="74"/>
      <c r="G91" s="87"/>
      <c r="H91" s="87"/>
      <c r="I91" s="87"/>
      <c r="J91" s="87"/>
      <c r="K91" s="87"/>
    </row>
    <row r="92" customFormat="false" ht="16.5" hidden="false" customHeight="true" outlineLevel="0" collapsed="false">
      <c r="A92" s="39" t="s">
        <v>130</v>
      </c>
      <c r="B92" s="37" t="s">
        <v>131</v>
      </c>
      <c r="C92" s="56" t="n">
        <v>67249</v>
      </c>
      <c r="D92" s="41"/>
      <c r="E92" s="55"/>
      <c r="F92" s="24"/>
    </row>
    <row r="93" customFormat="false" ht="18.75" hidden="false" customHeight="true" outlineLevel="0" collapsed="false">
      <c r="A93" s="39" t="s">
        <v>132</v>
      </c>
      <c r="B93" s="37" t="s">
        <v>133</v>
      </c>
      <c r="C93" s="56" t="n">
        <v>55693</v>
      </c>
      <c r="D93" s="41"/>
      <c r="E93" s="55"/>
      <c r="F93" s="24"/>
    </row>
    <row r="94" customFormat="false" ht="15" hidden="false" customHeight="false" outlineLevel="0" collapsed="false">
      <c r="A94" s="25"/>
      <c r="B94" s="37" t="s">
        <v>145</v>
      </c>
      <c r="C94" s="56"/>
      <c r="D94" s="41"/>
      <c r="E94" s="55"/>
      <c r="F94" s="24"/>
    </row>
    <row r="95" customFormat="false" ht="15" hidden="false" customHeight="false" outlineLevel="0" collapsed="false">
      <c r="A95" s="25" t="s">
        <v>146</v>
      </c>
      <c r="B95" s="33" t="s">
        <v>147</v>
      </c>
      <c r="C95" s="56" t="n">
        <v>46431</v>
      </c>
      <c r="D95" s="57"/>
      <c r="E95" s="24"/>
      <c r="F95" s="15"/>
    </row>
    <row r="96" customFormat="false" ht="15" hidden="false" customHeight="false" outlineLevel="0" collapsed="false">
      <c r="A96" s="92" t="s">
        <v>148</v>
      </c>
      <c r="B96" s="37" t="s">
        <v>149</v>
      </c>
      <c r="C96" s="93" t="n">
        <v>9262</v>
      </c>
      <c r="D96" s="94"/>
      <c r="E96" s="24"/>
      <c r="F96" s="15"/>
    </row>
    <row r="97" customFormat="false" ht="15" hidden="false" customHeight="false" outlineLevel="0" collapsed="false">
      <c r="A97" s="58" t="s">
        <v>134</v>
      </c>
      <c r="B97" s="59" t="s">
        <v>135</v>
      </c>
      <c r="C97" s="60"/>
      <c r="D97" s="61" t="n">
        <f aca="false">D84/D82*100</f>
        <v>3.86246446896695</v>
      </c>
      <c r="E97" s="51"/>
      <c r="F97" s="51"/>
    </row>
    <row r="98" customFormat="false" ht="15" hidden="false" customHeight="false" outlineLevel="0" collapsed="false">
      <c r="A98" s="62"/>
      <c r="B98" s="51"/>
      <c r="C98" s="51"/>
      <c r="D98" s="51"/>
      <c r="E98" s="51"/>
      <c r="F98" s="51"/>
    </row>
    <row r="99" customFormat="false" ht="15" hidden="false" customHeight="false" outlineLevel="0" collapsed="false">
      <c r="A99" s="62"/>
      <c r="B99" s="63" t="s">
        <v>136</v>
      </c>
      <c r="C99" s="51"/>
      <c r="D99" s="63" t="s">
        <v>137</v>
      </c>
      <c r="E99" s="51"/>
      <c r="F99" s="51"/>
    </row>
    <row r="100" customFormat="false" ht="15" hidden="false" customHeight="false" outlineLevel="0" collapsed="false">
      <c r="A100" s="62"/>
      <c r="B100" s="51" t="s">
        <v>138</v>
      </c>
      <c r="C100" s="51"/>
      <c r="D100" s="51" t="s">
        <v>139</v>
      </c>
      <c r="E100" s="51"/>
      <c r="F100" s="51"/>
    </row>
    <row r="101" customFormat="false" ht="15" hidden="false" customHeight="false" outlineLevel="0" collapsed="false">
      <c r="A101" s="62"/>
      <c r="B101" s="64" t="s">
        <v>140</v>
      </c>
      <c r="C101" s="51"/>
      <c r="D101" s="51"/>
      <c r="E101" s="51"/>
      <c r="F101" s="51"/>
    </row>
    <row r="102" customFormat="false" ht="15" hidden="false" customHeight="false" outlineLevel="0" collapsed="false">
      <c r="A102" s="62"/>
      <c r="B102" s="51"/>
      <c r="C102" s="51"/>
      <c r="D102" s="51"/>
      <c r="E102" s="51"/>
      <c r="F102" s="51"/>
    </row>
    <row r="103" customFormat="false" ht="15" hidden="false" customHeight="false" outlineLevel="0" collapsed="false">
      <c r="A103" s="62"/>
      <c r="B103" s="51"/>
      <c r="C103" s="51"/>
      <c r="D103" s="51"/>
      <c r="E103" s="51"/>
      <c r="F103" s="51"/>
    </row>
    <row r="104" customFormat="false" ht="15" hidden="false" customHeight="false" outlineLevel="0" collapsed="false">
      <c r="A104" s="62"/>
      <c r="B104" s="51"/>
      <c r="C104" s="51"/>
      <c r="D104" s="51"/>
      <c r="E104" s="51"/>
      <c r="F104" s="51"/>
    </row>
    <row r="105" customFormat="false" ht="15" hidden="false" customHeight="false" outlineLevel="0" collapsed="false">
      <c r="A105" s="62"/>
      <c r="B105" s="51"/>
      <c r="C105" s="51"/>
      <c r="D105" s="51"/>
      <c r="E105" s="51"/>
      <c r="F105" s="51"/>
    </row>
    <row r="106" customFormat="false" ht="15" hidden="false" customHeight="false" outlineLevel="0" collapsed="false">
      <c r="A106" s="62"/>
      <c r="B106" s="51"/>
      <c r="C106" s="51"/>
      <c r="D106" s="51"/>
      <c r="E106" s="51"/>
      <c r="F106" s="51"/>
    </row>
    <row r="107" customFormat="false" ht="15" hidden="false" customHeight="false" outlineLevel="0" collapsed="false">
      <c r="A107" s="62"/>
      <c r="B107" s="51"/>
      <c r="C107" s="51"/>
      <c r="D107" s="51"/>
      <c r="E107" s="51"/>
      <c r="F107" s="51"/>
    </row>
    <row r="108" customFormat="false" ht="15" hidden="false" customHeight="false" outlineLevel="0" collapsed="false">
      <c r="A108" s="62"/>
      <c r="B108" s="51"/>
      <c r="C108" s="51"/>
      <c r="D108" s="51"/>
      <c r="E108" s="51"/>
      <c r="F108" s="51"/>
    </row>
    <row r="109" customFormat="false" ht="15" hidden="false" customHeight="false" outlineLevel="0" collapsed="false">
      <c r="A109" s="62"/>
      <c r="B109" s="51"/>
      <c r="C109" s="51"/>
      <c r="D109" s="51"/>
      <c r="E109" s="51"/>
      <c r="F109" s="51"/>
    </row>
    <row r="110" customFormat="false" ht="15" hidden="false" customHeight="false" outlineLevel="0" collapsed="false">
      <c r="A110" s="62"/>
      <c r="B110" s="51"/>
      <c r="C110" s="51"/>
      <c r="D110" s="51"/>
      <c r="E110" s="51"/>
      <c r="F110" s="51"/>
    </row>
    <row r="111" customFormat="false" ht="15" hidden="false" customHeight="false" outlineLevel="0" collapsed="false">
      <c r="A111" s="62"/>
      <c r="B111" s="51"/>
      <c r="C111" s="51"/>
      <c r="D111" s="51"/>
      <c r="E111" s="51"/>
      <c r="F111" s="51"/>
    </row>
    <row r="112" customFormat="false" ht="15" hidden="false" customHeight="false" outlineLevel="0" collapsed="false">
      <c r="A112" s="62"/>
      <c r="B112" s="51"/>
      <c r="C112" s="51"/>
      <c r="D112" s="51"/>
      <c r="E112" s="51"/>
      <c r="F112" s="51"/>
    </row>
    <row r="113" customFormat="false" ht="15" hidden="false" customHeight="false" outlineLevel="0" collapsed="false">
      <c r="A113" s="62"/>
      <c r="B113" s="51"/>
      <c r="C113" s="51"/>
      <c r="D113" s="51"/>
      <c r="E113" s="51"/>
      <c r="F113" s="51"/>
    </row>
    <row r="114" customFormat="false" ht="15" hidden="false" customHeight="false" outlineLevel="0" collapsed="false">
      <c r="A114" s="62"/>
      <c r="B114" s="51"/>
      <c r="C114" s="51"/>
      <c r="D114" s="51"/>
      <c r="E114" s="51"/>
      <c r="F114" s="51"/>
    </row>
    <row r="115" customFormat="false" ht="15" hidden="false" customHeight="false" outlineLevel="0" collapsed="false">
      <c r="A115" s="62"/>
      <c r="B115" s="51"/>
      <c r="C115" s="51"/>
      <c r="D115" s="51"/>
      <c r="E115" s="51"/>
      <c r="F115" s="51"/>
    </row>
    <row r="116" customFormat="false" ht="15" hidden="false" customHeight="false" outlineLevel="0" collapsed="false">
      <c r="A116" s="62"/>
      <c r="B116" s="51"/>
      <c r="C116" s="51"/>
      <c r="D116" s="51"/>
      <c r="E116" s="51"/>
      <c r="F116" s="51"/>
    </row>
    <row r="117" customFormat="false" ht="15" hidden="false" customHeight="false" outlineLevel="0" collapsed="false">
      <c r="A117" s="65"/>
      <c r="B117" s="66"/>
      <c r="C117" s="66"/>
      <c r="D117" s="66"/>
      <c r="E117" s="66"/>
      <c r="F117" s="66"/>
    </row>
    <row r="118" customFormat="false" ht="15" hidden="false" customHeight="false" outlineLevel="0" collapsed="false">
      <c r="A118" s="65"/>
      <c r="B118" s="66"/>
      <c r="C118" s="66"/>
      <c r="D118" s="66"/>
      <c r="E118" s="66"/>
      <c r="F118" s="66"/>
    </row>
    <row r="119" customFormat="false" ht="15" hidden="false" customHeight="false" outlineLevel="0" collapsed="false">
      <c r="A119" s="65"/>
      <c r="B119" s="66"/>
      <c r="C119" s="66"/>
      <c r="D119" s="66"/>
      <c r="E119" s="66"/>
      <c r="F119" s="66"/>
    </row>
    <row r="120" customFormat="false" ht="15" hidden="false" customHeight="false" outlineLevel="0" collapsed="false">
      <c r="A120" s="65"/>
      <c r="B120" s="66"/>
      <c r="C120" s="66"/>
      <c r="D120" s="66"/>
      <c r="E120" s="66"/>
      <c r="F120" s="66"/>
    </row>
    <row r="121" customFormat="false" ht="15" hidden="false" customHeight="false" outlineLevel="0" collapsed="false">
      <c r="A121" s="65"/>
      <c r="B121" s="66"/>
      <c r="C121" s="66"/>
      <c r="D121" s="66"/>
      <c r="E121" s="66"/>
      <c r="F121" s="66"/>
    </row>
    <row r="122" customFormat="false" ht="15" hidden="false" customHeight="false" outlineLevel="0" collapsed="false">
      <c r="A122" s="65"/>
      <c r="B122" s="66"/>
      <c r="C122" s="66"/>
      <c r="D122" s="66"/>
      <c r="E122" s="66"/>
      <c r="F122" s="66"/>
    </row>
    <row r="123" customFormat="false" ht="15" hidden="false" customHeight="false" outlineLevel="0" collapsed="false">
      <c r="A123" s="65"/>
      <c r="B123" s="66"/>
      <c r="C123" s="66"/>
      <c r="D123" s="66"/>
      <c r="E123" s="66"/>
      <c r="F123" s="66"/>
    </row>
    <row r="124" customFormat="false" ht="15" hidden="false" customHeight="false" outlineLevel="0" collapsed="false">
      <c r="A124" s="65"/>
      <c r="B124" s="66"/>
      <c r="C124" s="66"/>
      <c r="D124" s="66"/>
      <c r="E124" s="66"/>
      <c r="F124" s="66"/>
    </row>
    <row r="125" customFormat="false" ht="15" hidden="false" customHeight="false" outlineLevel="0" collapsed="false">
      <c r="A125" s="65"/>
      <c r="B125" s="66"/>
      <c r="C125" s="66"/>
      <c r="D125" s="66"/>
      <c r="E125" s="66"/>
      <c r="F125" s="66"/>
    </row>
    <row r="126" customFormat="false" ht="15" hidden="false" customHeight="false" outlineLevel="0" collapsed="false">
      <c r="A126" s="65"/>
      <c r="B126" s="66"/>
      <c r="C126" s="66"/>
      <c r="D126" s="66"/>
      <c r="E126" s="66"/>
      <c r="F126" s="66"/>
    </row>
    <row r="127" customFormat="false" ht="15" hidden="false" customHeight="false" outlineLevel="0" collapsed="false">
      <c r="A127" s="65"/>
      <c r="B127" s="66"/>
      <c r="C127" s="66"/>
      <c r="D127" s="66"/>
      <c r="E127" s="66"/>
      <c r="F127" s="66"/>
    </row>
    <row r="128" customFormat="false" ht="15" hidden="false" customHeight="false" outlineLevel="0" collapsed="false">
      <c r="A128" s="65"/>
      <c r="B128" s="66"/>
      <c r="C128" s="66"/>
      <c r="D128" s="66"/>
      <c r="E128" s="66"/>
      <c r="F128" s="66"/>
    </row>
    <row r="129" customFormat="false" ht="15" hidden="false" customHeight="false" outlineLevel="0" collapsed="false">
      <c r="A129" s="65"/>
      <c r="B129" s="66"/>
      <c r="C129" s="66"/>
      <c r="D129" s="66"/>
      <c r="E129" s="66"/>
      <c r="F129" s="66"/>
    </row>
    <row r="130" customFormat="false" ht="15" hidden="false" customHeight="false" outlineLevel="0" collapsed="false">
      <c r="A130" s="65"/>
      <c r="B130" s="66"/>
      <c r="C130" s="66"/>
      <c r="D130" s="66"/>
      <c r="E130" s="66"/>
      <c r="F130" s="66"/>
    </row>
    <row r="131" customFormat="false" ht="15" hidden="false" customHeight="false" outlineLevel="0" collapsed="false">
      <c r="A131" s="65"/>
      <c r="B131" s="66"/>
      <c r="C131" s="66"/>
      <c r="D131" s="66"/>
      <c r="E131" s="66"/>
      <c r="F131" s="66"/>
    </row>
    <row r="132" customFormat="false" ht="15" hidden="false" customHeight="false" outlineLevel="0" collapsed="false">
      <c r="A132" s="65"/>
      <c r="B132" s="66"/>
      <c r="C132" s="66"/>
      <c r="D132" s="66"/>
      <c r="E132" s="66"/>
      <c r="F132" s="66"/>
    </row>
    <row r="133" customFormat="false" ht="15" hidden="false" customHeight="false" outlineLevel="0" collapsed="false">
      <c r="A133" s="66"/>
      <c r="B133" s="66"/>
      <c r="C133" s="66"/>
      <c r="D133" s="66"/>
      <c r="E133" s="66"/>
      <c r="F133" s="66"/>
    </row>
    <row r="134" customFormat="false" ht="15" hidden="false" customHeight="false" outlineLevel="0" collapsed="false">
      <c r="A134" s="66"/>
      <c r="B134" s="66"/>
      <c r="C134" s="66"/>
      <c r="D134" s="66"/>
      <c r="E134" s="66"/>
      <c r="F134" s="66"/>
    </row>
    <row r="135" customFormat="false" ht="15" hidden="false" customHeight="false" outlineLevel="0" collapsed="false">
      <c r="A135" s="66"/>
      <c r="B135" s="66"/>
      <c r="C135" s="66"/>
      <c r="D135" s="66"/>
      <c r="E135" s="66"/>
      <c r="F135" s="66"/>
    </row>
    <row r="136" customFormat="false" ht="15" hidden="false" customHeight="false" outlineLevel="0" collapsed="false">
      <c r="A136" s="66"/>
      <c r="B136" s="66"/>
      <c r="C136" s="66"/>
      <c r="D136" s="66"/>
      <c r="E136" s="66"/>
      <c r="F136" s="66"/>
    </row>
    <row r="137" customFormat="false" ht="15" hidden="false" customHeight="false" outlineLevel="0" collapsed="false">
      <c r="A137" s="66"/>
      <c r="B137" s="66"/>
      <c r="C137" s="66"/>
      <c r="D137" s="66"/>
      <c r="E137" s="66"/>
      <c r="F137" s="66"/>
    </row>
    <row r="138" customFormat="false" ht="15" hidden="false" customHeight="false" outlineLevel="0" collapsed="false">
      <c r="A138" s="66"/>
      <c r="B138" s="66"/>
      <c r="C138" s="66"/>
      <c r="D138" s="66"/>
      <c r="E138" s="66"/>
      <c r="F138" s="66"/>
    </row>
    <row r="139" customFormat="false" ht="15" hidden="false" customHeight="false" outlineLevel="0" collapsed="false">
      <c r="A139" s="66"/>
      <c r="B139" s="66"/>
      <c r="C139" s="66"/>
      <c r="D139" s="66"/>
      <c r="E139" s="66"/>
      <c r="F139" s="66"/>
    </row>
    <row r="140" customFormat="false" ht="15" hidden="false" customHeight="false" outlineLevel="0" collapsed="false">
      <c r="A140" s="66"/>
      <c r="B140" s="66"/>
      <c r="C140" s="66"/>
      <c r="D140" s="66"/>
      <c r="E140" s="66"/>
      <c r="F140" s="66"/>
    </row>
    <row r="141" customFormat="false" ht="15" hidden="false" customHeight="false" outlineLevel="0" collapsed="false">
      <c r="A141" s="66"/>
      <c r="B141" s="66"/>
      <c r="C141" s="66"/>
      <c r="D141" s="66"/>
      <c r="E141" s="66"/>
      <c r="F141" s="66"/>
    </row>
    <row r="142" customFormat="false" ht="15" hidden="false" customHeight="false" outlineLevel="0" collapsed="false">
      <c r="A142" s="66"/>
      <c r="B142" s="66"/>
      <c r="C142" s="66"/>
      <c r="D142" s="66"/>
      <c r="E142" s="66"/>
      <c r="F142" s="66"/>
    </row>
    <row r="143" customFormat="false" ht="15" hidden="false" customHeight="false" outlineLevel="0" collapsed="false">
      <c r="A143" s="66"/>
      <c r="B143" s="66"/>
      <c r="C143" s="66"/>
      <c r="D143" s="66"/>
      <c r="E143" s="66"/>
      <c r="F143" s="66"/>
    </row>
    <row r="144" customFormat="false" ht="15" hidden="false" customHeight="false" outlineLevel="0" collapsed="false">
      <c r="A144" s="66"/>
      <c r="B144" s="66"/>
      <c r="C144" s="66"/>
      <c r="D144" s="66"/>
      <c r="E144" s="66"/>
      <c r="F144" s="66"/>
    </row>
    <row r="145" customFormat="false" ht="15" hidden="false" customHeight="false" outlineLevel="0" collapsed="false">
      <c r="A145" s="66"/>
      <c r="B145" s="66"/>
      <c r="C145" s="66"/>
      <c r="D145" s="66"/>
      <c r="E145" s="66"/>
      <c r="F145" s="66"/>
    </row>
    <row r="146" customFormat="false" ht="15" hidden="false" customHeight="false" outlineLevel="0" collapsed="false">
      <c r="A146" s="66"/>
      <c r="B146" s="66"/>
      <c r="C146" s="66"/>
      <c r="D146" s="66"/>
      <c r="E146" s="66"/>
      <c r="F146" s="66"/>
    </row>
  </sheetData>
  <mergeCells count="7">
    <mergeCell ref="A1:F1"/>
    <mergeCell ref="A3:F3"/>
    <mergeCell ref="A5:A6"/>
    <mergeCell ref="B5:B6"/>
    <mergeCell ref="C5:D5"/>
    <mergeCell ref="E5:F5"/>
    <mergeCell ref="A48:F48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2"/>
  <sheetViews>
    <sheetView showFormulas="false" showGridLines="true" showRowColHeaders="true" showZeros="true" rightToLeft="false" tabSelected="false" showOutlineSymbols="true" defaultGridColor="true" view="normal" topLeftCell="A92" colorId="64" zoomScale="100" zoomScaleNormal="100" zoomScalePageLayoutView="100" workbookViewId="0">
      <selection pane="topLeft" activeCell="B101" activeCellId="0" sqref="B10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9.42"/>
    <col collapsed="false" customWidth="true" hidden="false" outlineLevel="0" max="3" min="3" style="1" width="11.57"/>
    <col collapsed="false" customWidth="true" hidden="false" outlineLevel="0" max="4" min="4" style="1" width="9.42"/>
    <col collapsed="false" customWidth="true" hidden="false" outlineLevel="0" max="5" min="5" style="1" width="9.57"/>
    <col collapsed="false" customWidth="true" hidden="false" outlineLevel="0" max="6" min="6" style="1" width="10.42"/>
    <col collapsed="false" customWidth="true" hidden="false" outlineLevel="0" max="7" min="7" style="1" width="9.42"/>
    <col collapsed="false" customWidth="true" hidden="false" outlineLevel="0" max="8" min="8" style="1" width="9.57"/>
    <col collapsed="false" customWidth="true" hidden="false" outlineLevel="0" max="257" min="257" style="1" width="4.57"/>
    <col collapsed="false" customWidth="true" hidden="false" outlineLevel="0" max="258" min="258" style="1" width="39.42"/>
    <col collapsed="false" customWidth="true" hidden="false" outlineLevel="0" max="259" min="259" style="1" width="9.57"/>
    <col collapsed="false" customWidth="true" hidden="false" outlineLevel="0" max="261" min="261" style="1" width="9.57"/>
    <col collapsed="false" customWidth="true" hidden="false" outlineLevel="0" max="264" min="264" style="1" width="9.57"/>
    <col collapsed="false" customWidth="true" hidden="false" outlineLevel="0" max="513" min="513" style="1" width="4.57"/>
    <col collapsed="false" customWidth="true" hidden="false" outlineLevel="0" max="514" min="514" style="1" width="39.42"/>
    <col collapsed="false" customWidth="true" hidden="false" outlineLevel="0" max="515" min="515" style="1" width="9.57"/>
    <col collapsed="false" customWidth="true" hidden="false" outlineLevel="0" max="517" min="517" style="1" width="9.57"/>
    <col collapsed="false" customWidth="true" hidden="false" outlineLevel="0" max="520" min="520" style="1" width="9.57"/>
    <col collapsed="false" customWidth="true" hidden="false" outlineLevel="0" max="769" min="769" style="1" width="4.57"/>
    <col collapsed="false" customWidth="true" hidden="false" outlineLevel="0" max="770" min="770" style="1" width="39.42"/>
    <col collapsed="false" customWidth="true" hidden="false" outlineLevel="0" max="771" min="771" style="1" width="9.57"/>
    <col collapsed="false" customWidth="true" hidden="false" outlineLevel="0" max="773" min="773" style="1" width="9.57"/>
    <col collapsed="false" customWidth="true" hidden="false" outlineLevel="0" max="776" min="776" style="1" width="9.57"/>
    <col collapsed="false" customWidth="true" hidden="false" outlineLevel="0" max="1025" min="1025" style="1" width="4.57"/>
    <col collapsed="false" customWidth="true" hidden="false" outlineLevel="0" max="1026" min="1026" style="1" width="39.42"/>
    <col collapsed="false" customWidth="true" hidden="false" outlineLevel="0" max="1027" min="1027" style="1" width="9.57"/>
    <col collapsed="false" customWidth="true" hidden="false" outlineLevel="0" max="1029" min="1029" style="1" width="9.57"/>
    <col collapsed="false" customWidth="true" hidden="false" outlineLevel="0" max="1032" min="1032" style="1" width="9.57"/>
    <col collapsed="false" customWidth="true" hidden="false" outlineLevel="0" max="1281" min="1281" style="1" width="4.57"/>
    <col collapsed="false" customWidth="true" hidden="false" outlineLevel="0" max="1282" min="1282" style="1" width="39.42"/>
    <col collapsed="false" customWidth="true" hidden="false" outlineLevel="0" max="1283" min="1283" style="1" width="9.57"/>
    <col collapsed="false" customWidth="true" hidden="false" outlineLevel="0" max="1285" min="1285" style="1" width="9.57"/>
    <col collapsed="false" customWidth="true" hidden="false" outlineLevel="0" max="1288" min="1288" style="1" width="9.57"/>
    <col collapsed="false" customWidth="true" hidden="false" outlineLevel="0" max="1537" min="1537" style="1" width="4.57"/>
    <col collapsed="false" customWidth="true" hidden="false" outlineLevel="0" max="1538" min="1538" style="1" width="39.42"/>
    <col collapsed="false" customWidth="true" hidden="false" outlineLevel="0" max="1539" min="1539" style="1" width="9.57"/>
    <col collapsed="false" customWidth="true" hidden="false" outlineLevel="0" max="1541" min="1541" style="1" width="9.57"/>
    <col collapsed="false" customWidth="true" hidden="false" outlineLevel="0" max="1544" min="1544" style="1" width="9.57"/>
    <col collapsed="false" customWidth="true" hidden="false" outlineLevel="0" max="1793" min="1793" style="1" width="4.57"/>
    <col collapsed="false" customWidth="true" hidden="false" outlineLevel="0" max="1794" min="1794" style="1" width="39.42"/>
    <col collapsed="false" customWidth="true" hidden="false" outlineLevel="0" max="1795" min="1795" style="1" width="9.57"/>
    <col collapsed="false" customWidth="true" hidden="false" outlineLevel="0" max="1797" min="1797" style="1" width="9.57"/>
    <col collapsed="false" customWidth="true" hidden="false" outlineLevel="0" max="1800" min="1800" style="1" width="9.57"/>
    <col collapsed="false" customWidth="true" hidden="false" outlineLevel="0" max="2049" min="2049" style="1" width="4.57"/>
    <col collapsed="false" customWidth="true" hidden="false" outlineLevel="0" max="2050" min="2050" style="1" width="39.42"/>
    <col collapsed="false" customWidth="true" hidden="false" outlineLevel="0" max="2051" min="2051" style="1" width="9.57"/>
    <col collapsed="false" customWidth="true" hidden="false" outlineLevel="0" max="2053" min="2053" style="1" width="9.57"/>
    <col collapsed="false" customWidth="true" hidden="false" outlineLevel="0" max="2056" min="2056" style="1" width="9.57"/>
    <col collapsed="false" customWidth="true" hidden="false" outlineLevel="0" max="2305" min="2305" style="1" width="4.57"/>
    <col collapsed="false" customWidth="true" hidden="false" outlineLevel="0" max="2306" min="2306" style="1" width="39.42"/>
    <col collapsed="false" customWidth="true" hidden="false" outlineLevel="0" max="2307" min="2307" style="1" width="9.57"/>
    <col collapsed="false" customWidth="true" hidden="false" outlineLevel="0" max="2309" min="2309" style="1" width="9.57"/>
    <col collapsed="false" customWidth="true" hidden="false" outlineLevel="0" max="2312" min="2312" style="1" width="9.57"/>
    <col collapsed="false" customWidth="true" hidden="false" outlineLevel="0" max="2561" min="2561" style="1" width="4.57"/>
    <col collapsed="false" customWidth="true" hidden="false" outlineLevel="0" max="2562" min="2562" style="1" width="39.42"/>
    <col collapsed="false" customWidth="true" hidden="false" outlineLevel="0" max="2563" min="2563" style="1" width="9.57"/>
    <col collapsed="false" customWidth="true" hidden="false" outlineLevel="0" max="2565" min="2565" style="1" width="9.57"/>
    <col collapsed="false" customWidth="true" hidden="false" outlineLevel="0" max="2568" min="2568" style="1" width="9.57"/>
    <col collapsed="false" customWidth="true" hidden="false" outlineLevel="0" max="2817" min="2817" style="1" width="4.57"/>
    <col collapsed="false" customWidth="true" hidden="false" outlineLevel="0" max="2818" min="2818" style="1" width="39.42"/>
    <col collapsed="false" customWidth="true" hidden="false" outlineLevel="0" max="2819" min="2819" style="1" width="9.57"/>
    <col collapsed="false" customWidth="true" hidden="false" outlineLevel="0" max="2821" min="2821" style="1" width="9.57"/>
    <col collapsed="false" customWidth="true" hidden="false" outlineLevel="0" max="2824" min="2824" style="1" width="9.57"/>
    <col collapsed="false" customWidth="true" hidden="false" outlineLevel="0" max="3073" min="3073" style="1" width="4.57"/>
    <col collapsed="false" customWidth="true" hidden="false" outlineLevel="0" max="3074" min="3074" style="1" width="39.42"/>
    <col collapsed="false" customWidth="true" hidden="false" outlineLevel="0" max="3075" min="3075" style="1" width="9.57"/>
    <col collapsed="false" customWidth="true" hidden="false" outlineLevel="0" max="3077" min="3077" style="1" width="9.57"/>
    <col collapsed="false" customWidth="true" hidden="false" outlineLevel="0" max="3080" min="3080" style="1" width="9.57"/>
    <col collapsed="false" customWidth="true" hidden="false" outlineLevel="0" max="3329" min="3329" style="1" width="4.57"/>
    <col collapsed="false" customWidth="true" hidden="false" outlineLevel="0" max="3330" min="3330" style="1" width="39.42"/>
    <col collapsed="false" customWidth="true" hidden="false" outlineLevel="0" max="3331" min="3331" style="1" width="9.57"/>
    <col collapsed="false" customWidth="true" hidden="false" outlineLevel="0" max="3333" min="3333" style="1" width="9.57"/>
    <col collapsed="false" customWidth="true" hidden="false" outlineLevel="0" max="3336" min="3336" style="1" width="9.57"/>
    <col collapsed="false" customWidth="true" hidden="false" outlineLevel="0" max="3585" min="3585" style="1" width="4.57"/>
    <col collapsed="false" customWidth="true" hidden="false" outlineLevel="0" max="3586" min="3586" style="1" width="39.42"/>
    <col collapsed="false" customWidth="true" hidden="false" outlineLevel="0" max="3587" min="3587" style="1" width="9.57"/>
    <col collapsed="false" customWidth="true" hidden="false" outlineLevel="0" max="3589" min="3589" style="1" width="9.57"/>
    <col collapsed="false" customWidth="true" hidden="false" outlineLevel="0" max="3592" min="3592" style="1" width="9.57"/>
    <col collapsed="false" customWidth="true" hidden="false" outlineLevel="0" max="3841" min="3841" style="1" width="4.57"/>
    <col collapsed="false" customWidth="true" hidden="false" outlineLevel="0" max="3842" min="3842" style="1" width="39.42"/>
    <col collapsed="false" customWidth="true" hidden="false" outlineLevel="0" max="3843" min="3843" style="1" width="9.57"/>
    <col collapsed="false" customWidth="true" hidden="false" outlineLevel="0" max="3845" min="3845" style="1" width="9.57"/>
    <col collapsed="false" customWidth="true" hidden="false" outlineLevel="0" max="3848" min="3848" style="1" width="9.57"/>
    <col collapsed="false" customWidth="true" hidden="false" outlineLevel="0" max="4097" min="4097" style="1" width="4.57"/>
    <col collapsed="false" customWidth="true" hidden="false" outlineLevel="0" max="4098" min="4098" style="1" width="39.42"/>
    <col collapsed="false" customWidth="true" hidden="false" outlineLevel="0" max="4099" min="4099" style="1" width="9.57"/>
    <col collapsed="false" customWidth="true" hidden="false" outlineLevel="0" max="4101" min="4101" style="1" width="9.57"/>
    <col collapsed="false" customWidth="true" hidden="false" outlineLevel="0" max="4104" min="4104" style="1" width="9.57"/>
    <col collapsed="false" customWidth="true" hidden="false" outlineLevel="0" max="4353" min="4353" style="1" width="4.57"/>
    <col collapsed="false" customWidth="true" hidden="false" outlineLevel="0" max="4354" min="4354" style="1" width="39.42"/>
    <col collapsed="false" customWidth="true" hidden="false" outlineLevel="0" max="4355" min="4355" style="1" width="9.57"/>
    <col collapsed="false" customWidth="true" hidden="false" outlineLevel="0" max="4357" min="4357" style="1" width="9.57"/>
    <col collapsed="false" customWidth="true" hidden="false" outlineLevel="0" max="4360" min="4360" style="1" width="9.57"/>
    <col collapsed="false" customWidth="true" hidden="false" outlineLevel="0" max="4609" min="4609" style="1" width="4.57"/>
    <col collapsed="false" customWidth="true" hidden="false" outlineLevel="0" max="4610" min="4610" style="1" width="39.42"/>
    <col collapsed="false" customWidth="true" hidden="false" outlineLevel="0" max="4611" min="4611" style="1" width="9.57"/>
    <col collapsed="false" customWidth="true" hidden="false" outlineLevel="0" max="4613" min="4613" style="1" width="9.57"/>
    <col collapsed="false" customWidth="true" hidden="false" outlineLevel="0" max="4616" min="4616" style="1" width="9.57"/>
    <col collapsed="false" customWidth="true" hidden="false" outlineLevel="0" max="4865" min="4865" style="1" width="4.57"/>
    <col collapsed="false" customWidth="true" hidden="false" outlineLevel="0" max="4866" min="4866" style="1" width="39.42"/>
    <col collapsed="false" customWidth="true" hidden="false" outlineLevel="0" max="4867" min="4867" style="1" width="9.57"/>
    <col collapsed="false" customWidth="true" hidden="false" outlineLevel="0" max="4869" min="4869" style="1" width="9.57"/>
    <col collapsed="false" customWidth="true" hidden="false" outlineLevel="0" max="4872" min="4872" style="1" width="9.57"/>
    <col collapsed="false" customWidth="true" hidden="false" outlineLevel="0" max="5121" min="5121" style="1" width="4.57"/>
    <col collapsed="false" customWidth="true" hidden="false" outlineLevel="0" max="5122" min="5122" style="1" width="39.42"/>
    <col collapsed="false" customWidth="true" hidden="false" outlineLevel="0" max="5123" min="5123" style="1" width="9.57"/>
    <col collapsed="false" customWidth="true" hidden="false" outlineLevel="0" max="5125" min="5125" style="1" width="9.57"/>
    <col collapsed="false" customWidth="true" hidden="false" outlineLevel="0" max="5128" min="5128" style="1" width="9.57"/>
    <col collapsed="false" customWidth="true" hidden="false" outlineLevel="0" max="5377" min="5377" style="1" width="4.57"/>
    <col collapsed="false" customWidth="true" hidden="false" outlineLevel="0" max="5378" min="5378" style="1" width="39.42"/>
    <col collapsed="false" customWidth="true" hidden="false" outlineLevel="0" max="5379" min="5379" style="1" width="9.57"/>
    <col collapsed="false" customWidth="true" hidden="false" outlineLevel="0" max="5381" min="5381" style="1" width="9.57"/>
    <col collapsed="false" customWidth="true" hidden="false" outlineLevel="0" max="5384" min="5384" style="1" width="9.57"/>
    <col collapsed="false" customWidth="true" hidden="false" outlineLevel="0" max="5633" min="5633" style="1" width="4.57"/>
    <col collapsed="false" customWidth="true" hidden="false" outlineLevel="0" max="5634" min="5634" style="1" width="39.42"/>
    <col collapsed="false" customWidth="true" hidden="false" outlineLevel="0" max="5635" min="5635" style="1" width="9.57"/>
    <col collapsed="false" customWidth="true" hidden="false" outlineLevel="0" max="5637" min="5637" style="1" width="9.57"/>
    <col collapsed="false" customWidth="true" hidden="false" outlineLevel="0" max="5640" min="5640" style="1" width="9.57"/>
    <col collapsed="false" customWidth="true" hidden="false" outlineLevel="0" max="5889" min="5889" style="1" width="4.57"/>
    <col collapsed="false" customWidth="true" hidden="false" outlineLevel="0" max="5890" min="5890" style="1" width="39.42"/>
    <col collapsed="false" customWidth="true" hidden="false" outlineLevel="0" max="5891" min="5891" style="1" width="9.57"/>
    <col collapsed="false" customWidth="true" hidden="false" outlineLevel="0" max="5893" min="5893" style="1" width="9.57"/>
    <col collapsed="false" customWidth="true" hidden="false" outlineLevel="0" max="5896" min="5896" style="1" width="9.57"/>
    <col collapsed="false" customWidth="true" hidden="false" outlineLevel="0" max="6145" min="6145" style="1" width="4.57"/>
    <col collapsed="false" customWidth="true" hidden="false" outlineLevel="0" max="6146" min="6146" style="1" width="39.42"/>
    <col collapsed="false" customWidth="true" hidden="false" outlineLevel="0" max="6147" min="6147" style="1" width="9.57"/>
    <col collapsed="false" customWidth="true" hidden="false" outlineLevel="0" max="6149" min="6149" style="1" width="9.57"/>
    <col collapsed="false" customWidth="true" hidden="false" outlineLevel="0" max="6152" min="6152" style="1" width="9.57"/>
    <col collapsed="false" customWidth="true" hidden="false" outlineLevel="0" max="6401" min="6401" style="1" width="4.57"/>
    <col collapsed="false" customWidth="true" hidden="false" outlineLevel="0" max="6402" min="6402" style="1" width="39.42"/>
    <col collapsed="false" customWidth="true" hidden="false" outlineLevel="0" max="6403" min="6403" style="1" width="9.57"/>
    <col collapsed="false" customWidth="true" hidden="false" outlineLevel="0" max="6405" min="6405" style="1" width="9.57"/>
    <col collapsed="false" customWidth="true" hidden="false" outlineLevel="0" max="6408" min="6408" style="1" width="9.57"/>
    <col collapsed="false" customWidth="true" hidden="false" outlineLevel="0" max="6657" min="6657" style="1" width="4.57"/>
    <col collapsed="false" customWidth="true" hidden="false" outlineLevel="0" max="6658" min="6658" style="1" width="39.42"/>
    <col collapsed="false" customWidth="true" hidden="false" outlineLevel="0" max="6659" min="6659" style="1" width="9.57"/>
    <col collapsed="false" customWidth="true" hidden="false" outlineLevel="0" max="6661" min="6661" style="1" width="9.57"/>
    <col collapsed="false" customWidth="true" hidden="false" outlineLevel="0" max="6664" min="6664" style="1" width="9.57"/>
    <col collapsed="false" customWidth="true" hidden="false" outlineLevel="0" max="6913" min="6913" style="1" width="4.57"/>
    <col collapsed="false" customWidth="true" hidden="false" outlineLevel="0" max="6914" min="6914" style="1" width="39.42"/>
    <col collapsed="false" customWidth="true" hidden="false" outlineLevel="0" max="6915" min="6915" style="1" width="9.57"/>
    <col collapsed="false" customWidth="true" hidden="false" outlineLevel="0" max="6917" min="6917" style="1" width="9.57"/>
    <col collapsed="false" customWidth="true" hidden="false" outlineLevel="0" max="6920" min="6920" style="1" width="9.57"/>
    <col collapsed="false" customWidth="true" hidden="false" outlineLevel="0" max="7169" min="7169" style="1" width="4.57"/>
    <col collapsed="false" customWidth="true" hidden="false" outlineLevel="0" max="7170" min="7170" style="1" width="39.42"/>
    <col collapsed="false" customWidth="true" hidden="false" outlineLevel="0" max="7171" min="7171" style="1" width="9.57"/>
    <col collapsed="false" customWidth="true" hidden="false" outlineLevel="0" max="7173" min="7173" style="1" width="9.57"/>
    <col collapsed="false" customWidth="true" hidden="false" outlineLevel="0" max="7176" min="7176" style="1" width="9.57"/>
    <col collapsed="false" customWidth="true" hidden="false" outlineLevel="0" max="7425" min="7425" style="1" width="4.57"/>
    <col collapsed="false" customWidth="true" hidden="false" outlineLevel="0" max="7426" min="7426" style="1" width="39.42"/>
    <col collapsed="false" customWidth="true" hidden="false" outlineLevel="0" max="7427" min="7427" style="1" width="9.57"/>
    <col collapsed="false" customWidth="true" hidden="false" outlineLevel="0" max="7429" min="7429" style="1" width="9.57"/>
    <col collapsed="false" customWidth="true" hidden="false" outlineLevel="0" max="7432" min="7432" style="1" width="9.57"/>
    <col collapsed="false" customWidth="true" hidden="false" outlineLevel="0" max="7681" min="7681" style="1" width="4.57"/>
    <col collapsed="false" customWidth="true" hidden="false" outlineLevel="0" max="7682" min="7682" style="1" width="39.42"/>
    <col collapsed="false" customWidth="true" hidden="false" outlineLevel="0" max="7683" min="7683" style="1" width="9.57"/>
    <col collapsed="false" customWidth="true" hidden="false" outlineLevel="0" max="7685" min="7685" style="1" width="9.57"/>
    <col collapsed="false" customWidth="true" hidden="false" outlineLevel="0" max="7688" min="7688" style="1" width="9.57"/>
    <col collapsed="false" customWidth="true" hidden="false" outlineLevel="0" max="7937" min="7937" style="1" width="4.57"/>
    <col collapsed="false" customWidth="true" hidden="false" outlineLevel="0" max="7938" min="7938" style="1" width="39.42"/>
    <col collapsed="false" customWidth="true" hidden="false" outlineLevel="0" max="7939" min="7939" style="1" width="9.57"/>
    <col collapsed="false" customWidth="true" hidden="false" outlineLevel="0" max="7941" min="7941" style="1" width="9.57"/>
    <col collapsed="false" customWidth="true" hidden="false" outlineLevel="0" max="7944" min="7944" style="1" width="9.57"/>
    <col collapsed="false" customWidth="true" hidden="false" outlineLevel="0" max="8193" min="8193" style="1" width="4.57"/>
    <col collapsed="false" customWidth="true" hidden="false" outlineLevel="0" max="8194" min="8194" style="1" width="39.42"/>
    <col collapsed="false" customWidth="true" hidden="false" outlineLevel="0" max="8195" min="8195" style="1" width="9.57"/>
    <col collapsed="false" customWidth="true" hidden="false" outlineLevel="0" max="8197" min="8197" style="1" width="9.57"/>
    <col collapsed="false" customWidth="true" hidden="false" outlineLevel="0" max="8200" min="8200" style="1" width="9.57"/>
    <col collapsed="false" customWidth="true" hidden="false" outlineLevel="0" max="8449" min="8449" style="1" width="4.57"/>
    <col collapsed="false" customWidth="true" hidden="false" outlineLevel="0" max="8450" min="8450" style="1" width="39.42"/>
    <col collapsed="false" customWidth="true" hidden="false" outlineLevel="0" max="8451" min="8451" style="1" width="9.57"/>
    <col collapsed="false" customWidth="true" hidden="false" outlineLevel="0" max="8453" min="8453" style="1" width="9.57"/>
    <col collapsed="false" customWidth="true" hidden="false" outlineLevel="0" max="8456" min="8456" style="1" width="9.57"/>
    <col collapsed="false" customWidth="true" hidden="false" outlineLevel="0" max="8705" min="8705" style="1" width="4.57"/>
    <col collapsed="false" customWidth="true" hidden="false" outlineLevel="0" max="8706" min="8706" style="1" width="39.42"/>
    <col collapsed="false" customWidth="true" hidden="false" outlineLevel="0" max="8707" min="8707" style="1" width="9.57"/>
    <col collapsed="false" customWidth="true" hidden="false" outlineLevel="0" max="8709" min="8709" style="1" width="9.57"/>
    <col collapsed="false" customWidth="true" hidden="false" outlineLevel="0" max="8712" min="8712" style="1" width="9.57"/>
    <col collapsed="false" customWidth="true" hidden="false" outlineLevel="0" max="8961" min="8961" style="1" width="4.57"/>
    <col collapsed="false" customWidth="true" hidden="false" outlineLevel="0" max="8962" min="8962" style="1" width="39.42"/>
    <col collapsed="false" customWidth="true" hidden="false" outlineLevel="0" max="8963" min="8963" style="1" width="9.57"/>
    <col collapsed="false" customWidth="true" hidden="false" outlineLevel="0" max="8965" min="8965" style="1" width="9.57"/>
    <col collapsed="false" customWidth="true" hidden="false" outlineLevel="0" max="8968" min="8968" style="1" width="9.57"/>
    <col collapsed="false" customWidth="true" hidden="false" outlineLevel="0" max="9217" min="9217" style="1" width="4.57"/>
    <col collapsed="false" customWidth="true" hidden="false" outlineLevel="0" max="9218" min="9218" style="1" width="39.42"/>
    <col collapsed="false" customWidth="true" hidden="false" outlineLevel="0" max="9219" min="9219" style="1" width="9.57"/>
    <col collapsed="false" customWidth="true" hidden="false" outlineLevel="0" max="9221" min="9221" style="1" width="9.57"/>
    <col collapsed="false" customWidth="true" hidden="false" outlineLevel="0" max="9224" min="9224" style="1" width="9.57"/>
    <col collapsed="false" customWidth="true" hidden="false" outlineLevel="0" max="9473" min="9473" style="1" width="4.57"/>
    <col collapsed="false" customWidth="true" hidden="false" outlineLevel="0" max="9474" min="9474" style="1" width="39.42"/>
    <col collapsed="false" customWidth="true" hidden="false" outlineLevel="0" max="9475" min="9475" style="1" width="9.57"/>
    <col collapsed="false" customWidth="true" hidden="false" outlineLevel="0" max="9477" min="9477" style="1" width="9.57"/>
    <col collapsed="false" customWidth="true" hidden="false" outlineLevel="0" max="9480" min="9480" style="1" width="9.57"/>
    <col collapsed="false" customWidth="true" hidden="false" outlineLevel="0" max="9729" min="9729" style="1" width="4.57"/>
    <col collapsed="false" customWidth="true" hidden="false" outlineLevel="0" max="9730" min="9730" style="1" width="39.42"/>
    <col collapsed="false" customWidth="true" hidden="false" outlineLevel="0" max="9731" min="9731" style="1" width="9.57"/>
    <col collapsed="false" customWidth="true" hidden="false" outlineLevel="0" max="9733" min="9733" style="1" width="9.57"/>
    <col collapsed="false" customWidth="true" hidden="false" outlineLevel="0" max="9736" min="9736" style="1" width="9.57"/>
    <col collapsed="false" customWidth="true" hidden="false" outlineLevel="0" max="9985" min="9985" style="1" width="4.57"/>
    <col collapsed="false" customWidth="true" hidden="false" outlineLevel="0" max="9986" min="9986" style="1" width="39.42"/>
    <col collapsed="false" customWidth="true" hidden="false" outlineLevel="0" max="9987" min="9987" style="1" width="9.57"/>
    <col collapsed="false" customWidth="true" hidden="false" outlineLevel="0" max="9989" min="9989" style="1" width="9.57"/>
    <col collapsed="false" customWidth="true" hidden="false" outlineLevel="0" max="9992" min="9992" style="1" width="9.57"/>
    <col collapsed="false" customWidth="true" hidden="false" outlineLevel="0" max="10241" min="10241" style="1" width="4.57"/>
    <col collapsed="false" customWidth="true" hidden="false" outlineLevel="0" max="10242" min="10242" style="1" width="39.42"/>
    <col collapsed="false" customWidth="true" hidden="false" outlineLevel="0" max="10243" min="10243" style="1" width="9.57"/>
    <col collapsed="false" customWidth="true" hidden="false" outlineLevel="0" max="10245" min="10245" style="1" width="9.57"/>
    <col collapsed="false" customWidth="true" hidden="false" outlineLevel="0" max="10248" min="10248" style="1" width="9.57"/>
    <col collapsed="false" customWidth="true" hidden="false" outlineLevel="0" max="10497" min="10497" style="1" width="4.57"/>
    <col collapsed="false" customWidth="true" hidden="false" outlineLevel="0" max="10498" min="10498" style="1" width="39.42"/>
    <col collapsed="false" customWidth="true" hidden="false" outlineLevel="0" max="10499" min="10499" style="1" width="9.57"/>
    <col collapsed="false" customWidth="true" hidden="false" outlineLevel="0" max="10501" min="10501" style="1" width="9.57"/>
    <col collapsed="false" customWidth="true" hidden="false" outlineLevel="0" max="10504" min="10504" style="1" width="9.57"/>
    <col collapsed="false" customWidth="true" hidden="false" outlineLevel="0" max="10753" min="10753" style="1" width="4.57"/>
    <col collapsed="false" customWidth="true" hidden="false" outlineLevel="0" max="10754" min="10754" style="1" width="39.42"/>
    <col collapsed="false" customWidth="true" hidden="false" outlineLevel="0" max="10755" min="10755" style="1" width="9.57"/>
    <col collapsed="false" customWidth="true" hidden="false" outlineLevel="0" max="10757" min="10757" style="1" width="9.57"/>
    <col collapsed="false" customWidth="true" hidden="false" outlineLevel="0" max="10760" min="10760" style="1" width="9.57"/>
    <col collapsed="false" customWidth="true" hidden="false" outlineLevel="0" max="11009" min="11009" style="1" width="4.57"/>
    <col collapsed="false" customWidth="true" hidden="false" outlineLevel="0" max="11010" min="11010" style="1" width="39.42"/>
    <col collapsed="false" customWidth="true" hidden="false" outlineLevel="0" max="11011" min="11011" style="1" width="9.57"/>
    <col collapsed="false" customWidth="true" hidden="false" outlineLevel="0" max="11013" min="11013" style="1" width="9.57"/>
    <col collapsed="false" customWidth="true" hidden="false" outlineLevel="0" max="11016" min="11016" style="1" width="9.57"/>
    <col collapsed="false" customWidth="true" hidden="false" outlineLevel="0" max="11265" min="11265" style="1" width="4.57"/>
    <col collapsed="false" customWidth="true" hidden="false" outlineLevel="0" max="11266" min="11266" style="1" width="39.42"/>
    <col collapsed="false" customWidth="true" hidden="false" outlineLevel="0" max="11267" min="11267" style="1" width="9.57"/>
    <col collapsed="false" customWidth="true" hidden="false" outlineLevel="0" max="11269" min="11269" style="1" width="9.57"/>
    <col collapsed="false" customWidth="true" hidden="false" outlineLevel="0" max="11272" min="11272" style="1" width="9.57"/>
    <col collapsed="false" customWidth="true" hidden="false" outlineLevel="0" max="11521" min="11521" style="1" width="4.57"/>
    <col collapsed="false" customWidth="true" hidden="false" outlineLevel="0" max="11522" min="11522" style="1" width="39.42"/>
    <col collapsed="false" customWidth="true" hidden="false" outlineLevel="0" max="11523" min="11523" style="1" width="9.57"/>
    <col collapsed="false" customWidth="true" hidden="false" outlineLevel="0" max="11525" min="11525" style="1" width="9.57"/>
    <col collapsed="false" customWidth="true" hidden="false" outlineLevel="0" max="11528" min="11528" style="1" width="9.57"/>
    <col collapsed="false" customWidth="true" hidden="false" outlineLevel="0" max="11777" min="11777" style="1" width="4.57"/>
    <col collapsed="false" customWidth="true" hidden="false" outlineLevel="0" max="11778" min="11778" style="1" width="39.42"/>
    <col collapsed="false" customWidth="true" hidden="false" outlineLevel="0" max="11779" min="11779" style="1" width="9.57"/>
    <col collapsed="false" customWidth="true" hidden="false" outlineLevel="0" max="11781" min="11781" style="1" width="9.57"/>
    <col collapsed="false" customWidth="true" hidden="false" outlineLevel="0" max="11784" min="11784" style="1" width="9.57"/>
    <col collapsed="false" customWidth="true" hidden="false" outlineLevel="0" max="12033" min="12033" style="1" width="4.57"/>
    <col collapsed="false" customWidth="true" hidden="false" outlineLevel="0" max="12034" min="12034" style="1" width="39.42"/>
    <col collapsed="false" customWidth="true" hidden="false" outlineLevel="0" max="12035" min="12035" style="1" width="9.57"/>
    <col collapsed="false" customWidth="true" hidden="false" outlineLevel="0" max="12037" min="12037" style="1" width="9.57"/>
    <col collapsed="false" customWidth="true" hidden="false" outlineLevel="0" max="12040" min="12040" style="1" width="9.57"/>
    <col collapsed="false" customWidth="true" hidden="false" outlineLevel="0" max="12289" min="12289" style="1" width="4.57"/>
    <col collapsed="false" customWidth="true" hidden="false" outlineLevel="0" max="12290" min="12290" style="1" width="39.42"/>
    <col collapsed="false" customWidth="true" hidden="false" outlineLevel="0" max="12291" min="12291" style="1" width="9.57"/>
    <col collapsed="false" customWidth="true" hidden="false" outlineLevel="0" max="12293" min="12293" style="1" width="9.57"/>
    <col collapsed="false" customWidth="true" hidden="false" outlineLevel="0" max="12296" min="12296" style="1" width="9.57"/>
    <col collapsed="false" customWidth="true" hidden="false" outlineLevel="0" max="12545" min="12545" style="1" width="4.57"/>
    <col collapsed="false" customWidth="true" hidden="false" outlineLevel="0" max="12546" min="12546" style="1" width="39.42"/>
    <col collapsed="false" customWidth="true" hidden="false" outlineLevel="0" max="12547" min="12547" style="1" width="9.57"/>
    <col collapsed="false" customWidth="true" hidden="false" outlineLevel="0" max="12549" min="12549" style="1" width="9.57"/>
    <col collapsed="false" customWidth="true" hidden="false" outlineLevel="0" max="12552" min="12552" style="1" width="9.57"/>
    <col collapsed="false" customWidth="true" hidden="false" outlineLevel="0" max="12801" min="12801" style="1" width="4.57"/>
    <col collapsed="false" customWidth="true" hidden="false" outlineLevel="0" max="12802" min="12802" style="1" width="39.42"/>
    <col collapsed="false" customWidth="true" hidden="false" outlineLevel="0" max="12803" min="12803" style="1" width="9.57"/>
    <col collapsed="false" customWidth="true" hidden="false" outlineLevel="0" max="12805" min="12805" style="1" width="9.57"/>
    <col collapsed="false" customWidth="true" hidden="false" outlineLevel="0" max="12808" min="12808" style="1" width="9.57"/>
    <col collapsed="false" customWidth="true" hidden="false" outlineLevel="0" max="13057" min="13057" style="1" width="4.57"/>
    <col collapsed="false" customWidth="true" hidden="false" outlineLevel="0" max="13058" min="13058" style="1" width="39.42"/>
    <col collapsed="false" customWidth="true" hidden="false" outlineLevel="0" max="13059" min="13059" style="1" width="9.57"/>
    <col collapsed="false" customWidth="true" hidden="false" outlineLevel="0" max="13061" min="13061" style="1" width="9.57"/>
    <col collapsed="false" customWidth="true" hidden="false" outlineLevel="0" max="13064" min="13064" style="1" width="9.57"/>
    <col collapsed="false" customWidth="true" hidden="false" outlineLevel="0" max="13313" min="13313" style="1" width="4.57"/>
    <col collapsed="false" customWidth="true" hidden="false" outlineLevel="0" max="13314" min="13314" style="1" width="39.42"/>
    <col collapsed="false" customWidth="true" hidden="false" outlineLevel="0" max="13315" min="13315" style="1" width="9.57"/>
    <col collapsed="false" customWidth="true" hidden="false" outlineLevel="0" max="13317" min="13317" style="1" width="9.57"/>
    <col collapsed="false" customWidth="true" hidden="false" outlineLevel="0" max="13320" min="13320" style="1" width="9.57"/>
    <col collapsed="false" customWidth="true" hidden="false" outlineLevel="0" max="13569" min="13569" style="1" width="4.57"/>
    <col collapsed="false" customWidth="true" hidden="false" outlineLevel="0" max="13570" min="13570" style="1" width="39.42"/>
    <col collapsed="false" customWidth="true" hidden="false" outlineLevel="0" max="13571" min="13571" style="1" width="9.57"/>
    <col collapsed="false" customWidth="true" hidden="false" outlineLevel="0" max="13573" min="13573" style="1" width="9.57"/>
    <col collapsed="false" customWidth="true" hidden="false" outlineLevel="0" max="13576" min="13576" style="1" width="9.57"/>
    <col collapsed="false" customWidth="true" hidden="false" outlineLevel="0" max="13825" min="13825" style="1" width="4.57"/>
    <col collapsed="false" customWidth="true" hidden="false" outlineLevel="0" max="13826" min="13826" style="1" width="39.42"/>
    <col collapsed="false" customWidth="true" hidden="false" outlineLevel="0" max="13827" min="13827" style="1" width="9.57"/>
    <col collapsed="false" customWidth="true" hidden="false" outlineLevel="0" max="13829" min="13829" style="1" width="9.57"/>
    <col collapsed="false" customWidth="true" hidden="false" outlineLevel="0" max="13832" min="13832" style="1" width="9.57"/>
    <col collapsed="false" customWidth="true" hidden="false" outlineLevel="0" max="14081" min="14081" style="1" width="4.57"/>
    <col collapsed="false" customWidth="true" hidden="false" outlineLevel="0" max="14082" min="14082" style="1" width="39.42"/>
    <col collapsed="false" customWidth="true" hidden="false" outlineLevel="0" max="14083" min="14083" style="1" width="9.57"/>
    <col collapsed="false" customWidth="true" hidden="false" outlineLevel="0" max="14085" min="14085" style="1" width="9.57"/>
    <col collapsed="false" customWidth="true" hidden="false" outlineLevel="0" max="14088" min="14088" style="1" width="9.57"/>
    <col collapsed="false" customWidth="true" hidden="false" outlineLevel="0" max="14337" min="14337" style="1" width="4.57"/>
    <col collapsed="false" customWidth="true" hidden="false" outlineLevel="0" max="14338" min="14338" style="1" width="39.42"/>
    <col collapsed="false" customWidth="true" hidden="false" outlineLevel="0" max="14339" min="14339" style="1" width="9.57"/>
    <col collapsed="false" customWidth="true" hidden="false" outlineLevel="0" max="14341" min="14341" style="1" width="9.57"/>
    <col collapsed="false" customWidth="true" hidden="false" outlineLevel="0" max="14344" min="14344" style="1" width="9.57"/>
    <col collapsed="false" customWidth="true" hidden="false" outlineLevel="0" max="14593" min="14593" style="1" width="4.57"/>
    <col collapsed="false" customWidth="true" hidden="false" outlineLevel="0" max="14594" min="14594" style="1" width="39.42"/>
    <col collapsed="false" customWidth="true" hidden="false" outlineLevel="0" max="14595" min="14595" style="1" width="9.57"/>
    <col collapsed="false" customWidth="true" hidden="false" outlineLevel="0" max="14597" min="14597" style="1" width="9.57"/>
    <col collapsed="false" customWidth="true" hidden="false" outlineLevel="0" max="14600" min="14600" style="1" width="9.57"/>
    <col collapsed="false" customWidth="true" hidden="false" outlineLevel="0" max="14849" min="14849" style="1" width="4.57"/>
    <col collapsed="false" customWidth="true" hidden="false" outlineLevel="0" max="14850" min="14850" style="1" width="39.42"/>
    <col collapsed="false" customWidth="true" hidden="false" outlineLevel="0" max="14851" min="14851" style="1" width="9.57"/>
    <col collapsed="false" customWidth="true" hidden="false" outlineLevel="0" max="14853" min="14853" style="1" width="9.57"/>
    <col collapsed="false" customWidth="true" hidden="false" outlineLevel="0" max="14856" min="14856" style="1" width="9.57"/>
    <col collapsed="false" customWidth="true" hidden="false" outlineLevel="0" max="15105" min="15105" style="1" width="4.57"/>
    <col collapsed="false" customWidth="true" hidden="false" outlineLevel="0" max="15106" min="15106" style="1" width="39.42"/>
    <col collapsed="false" customWidth="true" hidden="false" outlineLevel="0" max="15107" min="15107" style="1" width="9.57"/>
    <col collapsed="false" customWidth="true" hidden="false" outlineLevel="0" max="15109" min="15109" style="1" width="9.57"/>
    <col collapsed="false" customWidth="true" hidden="false" outlineLevel="0" max="15112" min="15112" style="1" width="9.57"/>
    <col collapsed="false" customWidth="true" hidden="false" outlineLevel="0" max="15361" min="15361" style="1" width="4.57"/>
    <col collapsed="false" customWidth="true" hidden="false" outlineLevel="0" max="15362" min="15362" style="1" width="39.42"/>
    <col collapsed="false" customWidth="true" hidden="false" outlineLevel="0" max="15363" min="15363" style="1" width="9.57"/>
    <col collapsed="false" customWidth="true" hidden="false" outlineLevel="0" max="15365" min="15365" style="1" width="9.57"/>
    <col collapsed="false" customWidth="true" hidden="false" outlineLevel="0" max="15368" min="15368" style="1" width="9.57"/>
    <col collapsed="false" customWidth="true" hidden="false" outlineLevel="0" max="15617" min="15617" style="1" width="4.57"/>
    <col collapsed="false" customWidth="true" hidden="false" outlineLevel="0" max="15618" min="15618" style="1" width="39.42"/>
    <col collapsed="false" customWidth="true" hidden="false" outlineLevel="0" max="15619" min="15619" style="1" width="9.57"/>
    <col collapsed="false" customWidth="true" hidden="false" outlineLevel="0" max="15621" min="15621" style="1" width="9.57"/>
    <col collapsed="false" customWidth="true" hidden="false" outlineLevel="0" max="15624" min="15624" style="1" width="9.57"/>
    <col collapsed="false" customWidth="true" hidden="false" outlineLevel="0" max="15873" min="15873" style="1" width="4.57"/>
    <col collapsed="false" customWidth="true" hidden="false" outlineLevel="0" max="15874" min="15874" style="1" width="39.42"/>
    <col collapsed="false" customWidth="true" hidden="false" outlineLevel="0" max="15875" min="15875" style="1" width="9.57"/>
    <col collapsed="false" customWidth="true" hidden="false" outlineLevel="0" max="15877" min="15877" style="1" width="9.57"/>
    <col collapsed="false" customWidth="true" hidden="false" outlineLevel="0" max="15880" min="15880" style="1" width="9.57"/>
    <col collapsed="false" customWidth="true" hidden="false" outlineLevel="0" max="16129" min="16129" style="1" width="4.57"/>
    <col collapsed="false" customWidth="true" hidden="false" outlineLevel="0" max="16130" min="16130" style="1" width="39.42"/>
    <col collapsed="false" customWidth="true" hidden="false" outlineLevel="0" max="16131" min="16131" style="1" width="9.57"/>
    <col collapsed="false" customWidth="true" hidden="false" outlineLevel="0" max="16133" min="16133" style="1" width="9.57"/>
    <col collapsed="false" customWidth="true" hidden="false" outlineLevel="0" max="16136" min="16136" style="1" width="9.57"/>
  </cols>
  <sheetData>
    <row r="1" customFormat="false" ht="15" hidden="false" customHeight="false" outlineLevel="0" collapsed="false">
      <c r="A1" s="67" t="n">
        <v>7</v>
      </c>
      <c r="B1" s="67"/>
      <c r="C1" s="67"/>
      <c r="D1" s="67"/>
      <c r="E1" s="67"/>
      <c r="F1" s="67"/>
      <c r="G1" s="67"/>
    </row>
    <row r="2" customFormat="false" ht="46.5" hidden="false" customHeight="true" outlineLevel="0" collapsed="false">
      <c r="A2" s="5" t="s">
        <v>150</v>
      </c>
      <c r="B2" s="5"/>
      <c r="C2" s="5"/>
      <c r="D2" s="5"/>
      <c r="E2" s="5"/>
      <c r="F2" s="5"/>
      <c r="G2" s="5"/>
      <c r="H2" s="95"/>
    </row>
    <row r="3" customFormat="false" ht="15" hidden="false" customHeight="false" outlineLevel="0" collapsed="false">
      <c r="A3" s="6" t="s">
        <v>4</v>
      </c>
      <c r="B3" s="2"/>
      <c r="C3" s="2"/>
      <c r="D3" s="2"/>
      <c r="E3" s="2"/>
      <c r="F3" s="2"/>
      <c r="G3" s="2"/>
    </row>
    <row r="4" customFormat="false" ht="27" hidden="false" customHeight="true" outlineLevel="0" collapsed="false">
      <c r="A4" s="7" t="s">
        <v>5</v>
      </c>
      <c r="B4" s="68" t="s">
        <v>6</v>
      </c>
      <c r="C4" s="9" t="s">
        <v>151</v>
      </c>
      <c r="D4" s="9"/>
      <c r="E4" s="96"/>
      <c r="F4" s="9" t="s">
        <v>152</v>
      </c>
      <c r="G4" s="9"/>
      <c r="H4" s="97"/>
    </row>
    <row r="5" customFormat="false" ht="25.35" hidden="false" customHeight="false" outlineLevel="0" collapsed="false">
      <c r="A5" s="7"/>
      <c r="B5" s="68"/>
      <c r="C5" s="11" t="s">
        <v>8</v>
      </c>
      <c r="D5" s="11" t="s">
        <v>9</v>
      </c>
      <c r="E5" s="96"/>
      <c r="F5" s="11" t="s">
        <v>8</v>
      </c>
      <c r="G5" s="11" t="s">
        <v>9</v>
      </c>
      <c r="H5" s="98"/>
    </row>
    <row r="6" customFormat="false" ht="15" hidden="false" customHeight="false" outlineLevel="0" collapsed="false">
      <c r="A6" s="13" t="s">
        <v>10</v>
      </c>
      <c r="B6" s="68" t="n">
        <v>2</v>
      </c>
      <c r="C6" s="99" t="n">
        <v>3</v>
      </c>
      <c r="D6" s="8" t="n">
        <v>4</v>
      </c>
      <c r="E6" s="100"/>
      <c r="F6" s="99" t="n">
        <v>5</v>
      </c>
      <c r="G6" s="8" t="n">
        <v>6</v>
      </c>
      <c r="H6" s="101"/>
    </row>
    <row r="7" customFormat="false" ht="15" hidden="false" customHeight="false" outlineLevel="0" collapsed="false">
      <c r="A7" s="102"/>
      <c r="B7" s="103" t="s">
        <v>11</v>
      </c>
      <c r="C7" s="104"/>
      <c r="D7" s="105"/>
      <c r="E7" s="106"/>
      <c r="F7" s="104"/>
      <c r="G7" s="105"/>
      <c r="H7" s="107"/>
    </row>
    <row r="8" customFormat="false" ht="15" hidden="false" customHeight="false" outlineLevel="0" collapsed="false">
      <c r="A8" s="19" t="s">
        <v>10</v>
      </c>
      <c r="B8" s="108" t="s">
        <v>12</v>
      </c>
      <c r="C8" s="109" t="n">
        <f aca="false">C9+C15+C16+C19</f>
        <v>44803.902</v>
      </c>
      <c r="D8" s="28" t="n">
        <f aca="false">D9+D15+D16+D19-0.005</f>
        <v>3063.24415207878</v>
      </c>
      <c r="E8" s="110"/>
      <c r="F8" s="109" t="n">
        <f aca="false">F9+F15+F16+F19</f>
        <v>5460.925</v>
      </c>
      <c r="G8" s="28" t="n">
        <f aca="false">G9+G15+G16+G19</f>
        <v>3063.2434155917</v>
      </c>
      <c r="H8" s="107"/>
    </row>
    <row r="9" customFormat="false" ht="15" hidden="false" customHeight="false" outlineLevel="0" collapsed="false">
      <c r="A9" s="25" t="s">
        <v>13</v>
      </c>
      <c r="B9" s="111" t="s">
        <v>14</v>
      </c>
      <c r="C9" s="109" t="n">
        <f aca="false">C10+C11+C12+C13+C14</f>
        <v>38371.588</v>
      </c>
      <c r="D9" s="28" t="n">
        <f aca="false">D10+D11+D13+D14</f>
        <v>2623.40273522976</v>
      </c>
      <c r="E9" s="110"/>
      <c r="F9" s="109" t="n">
        <f aca="false">F10+F11+F12+F13+F14</f>
        <v>4676.678</v>
      </c>
      <c r="G9" s="28" t="n">
        <f aca="false">G10+G11+G13+G14</f>
        <v>2623.39652832305</v>
      </c>
      <c r="H9" s="107"/>
    </row>
    <row r="10" customFormat="false" ht="15" hidden="false" customHeight="false" outlineLevel="0" collapsed="false">
      <c r="A10" s="30" t="s">
        <v>15</v>
      </c>
      <c r="B10" s="112" t="s">
        <v>16</v>
      </c>
      <c r="C10" s="109" t="n">
        <v>32997.14</v>
      </c>
      <c r="D10" s="28" t="n">
        <f aca="false">C10/C93*1000-0.475</f>
        <v>2255.89398249453</v>
      </c>
      <c r="E10" s="110"/>
      <c r="F10" s="109" t="n">
        <v>4021.41</v>
      </c>
      <c r="G10" s="28" t="n">
        <f aca="false">F10/F93*1000+0.47</f>
        <v>2255.88783510937</v>
      </c>
      <c r="H10" s="107"/>
    </row>
    <row r="11" customFormat="false" ht="15" hidden="false" customHeight="false" outlineLevel="0" collapsed="false">
      <c r="A11" s="30" t="s">
        <v>17</v>
      </c>
      <c r="B11" s="112" t="s">
        <v>18</v>
      </c>
      <c r="C11" s="109" t="n">
        <v>4008.442</v>
      </c>
      <c r="D11" s="28" t="n">
        <f aca="false">C11/C93*1000</f>
        <v>274.100246170678</v>
      </c>
      <c r="E11" s="110"/>
      <c r="F11" s="109" t="n">
        <v>488.721</v>
      </c>
      <c r="G11" s="28" t="n">
        <f aca="false">F11/F93*1000</f>
        <v>274.100392596747</v>
      </c>
      <c r="H11" s="107"/>
    </row>
    <row r="12" customFormat="false" ht="15" hidden="false" customHeight="false" outlineLevel="0" collapsed="false">
      <c r="A12" s="25" t="s">
        <v>19</v>
      </c>
      <c r="B12" s="112" t="s">
        <v>20</v>
      </c>
      <c r="C12" s="109" t="n">
        <v>0</v>
      </c>
      <c r="D12" s="28" t="n">
        <v>0</v>
      </c>
      <c r="E12" s="110"/>
      <c r="F12" s="109" t="n">
        <v>0</v>
      </c>
      <c r="G12" s="28" t="n">
        <v>0</v>
      </c>
      <c r="H12" s="107"/>
    </row>
    <row r="13" customFormat="false" ht="25.35" hidden="false" customHeight="false" outlineLevel="0" collapsed="false">
      <c r="A13" s="25" t="s">
        <v>21</v>
      </c>
      <c r="B13" s="113" t="s">
        <v>22</v>
      </c>
      <c r="C13" s="109" t="n">
        <v>1054.052</v>
      </c>
      <c r="D13" s="28" t="n">
        <f aca="false">C13/C93*1000</f>
        <v>72.0768599562363</v>
      </c>
      <c r="E13" s="110"/>
      <c r="F13" s="109" t="n">
        <v>128.513</v>
      </c>
      <c r="G13" s="28" t="n">
        <f aca="false">F13/F93*1000</f>
        <v>72.0768367919237</v>
      </c>
      <c r="H13" s="107"/>
    </row>
    <row r="14" customFormat="false" ht="25.35" hidden="false" customHeight="false" outlineLevel="0" collapsed="false">
      <c r="A14" s="25" t="s">
        <v>23</v>
      </c>
      <c r="B14" s="113" t="s">
        <v>24</v>
      </c>
      <c r="C14" s="109" t="n">
        <v>311.954</v>
      </c>
      <c r="D14" s="28" t="n">
        <f aca="false">C14/C93*1000</f>
        <v>21.3316466083151</v>
      </c>
      <c r="E14" s="110"/>
      <c r="F14" s="109" t="n">
        <v>38.034</v>
      </c>
      <c r="G14" s="28" t="n">
        <f aca="false">F14/F93*1000</f>
        <v>21.331463825014</v>
      </c>
      <c r="H14" s="107"/>
    </row>
    <row r="15" customFormat="false" ht="23.85" hidden="false" customHeight="false" outlineLevel="0" collapsed="false">
      <c r="A15" s="25" t="s">
        <v>25</v>
      </c>
      <c r="B15" s="114" t="s">
        <v>26</v>
      </c>
      <c r="C15" s="109" t="n">
        <v>3520.863</v>
      </c>
      <c r="D15" s="28" t="n">
        <f aca="false">C15/C93*1000</f>
        <v>240.759231400438</v>
      </c>
      <c r="E15" s="110"/>
      <c r="F15" s="109" t="n">
        <v>429.274</v>
      </c>
      <c r="G15" s="28" t="n">
        <f aca="false">F15/F93*1000</f>
        <v>240.759394279305</v>
      </c>
      <c r="H15" s="107"/>
    </row>
    <row r="16" customFormat="false" ht="15" hidden="false" customHeight="false" outlineLevel="0" collapsed="false">
      <c r="A16" s="25" t="s">
        <v>27</v>
      </c>
      <c r="B16" s="111" t="s">
        <v>28</v>
      </c>
      <c r="C16" s="109" t="n">
        <f aca="false">C17+C18</f>
        <v>449.594</v>
      </c>
      <c r="D16" s="28" t="n">
        <f aca="false">C16/C93*1000</f>
        <v>30.7435722100656</v>
      </c>
      <c r="E16" s="110"/>
      <c r="F16" s="109" t="n">
        <f aca="false">F17+F18</f>
        <v>54.816</v>
      </c>
      <c r="G16" s="28" t="n">
        <f aca="false">F16/F93*1000</f>
        <v>30.7436904094223</v>
      </c>
      <c r="H16" s="107"/>
    </row>
    <row r="17" customFormat="false" ht="15" hidden="false" customHeight="false" outlineLevel="0" collapsed="false">
      <c r="A17" s="30" t="s">
        <v>29</v>
      </c>
      <c r="B17" s="112" t="s">
        <v>30</v>
      </c>
      <c r="C17" s="109" t="n">
        <v>398.365</v>
      </c>
      <c r="D17" s="28" t="n">
        <f aca="false">C17/C93*1000</f>
        <v>27.2404950765864</v>
      </c>
      <c r="E17" s="110"/>
      <c r="F17" s="109" t="n">
        <v>48.57</v>
      </c>
      <c r="G17" s="115" t="n">
        <f aca="false">F17/F93*1000</f>
        <v>27.2406057206955</v>
      </c>
      <c r="H17" s="107"/>
    </row>
    <row r="18" customFormat="false" ht="15" hidden="false" customHeight="false" outlineLevel="0" collapsed="false">
      <c r="A18" s="30" t="s">
        <v>31</v>
      </c>
      <c r="B18" s="112" t="s">
        <v>32</v>
      </c>
      <c r="C18" s="109" t="n">
        <v>51.229</v>
      </c>
      <c r="D18" s="28" t="n">
        <f aca="false">C18/C93*1000</f>
        <v>3.50307713347921</v>
      </c>
      <c r="E18" s="110"/>
      <c r="F18" s="109" t="n">
        <v>6.246</v>
      </c>
      <c r="G18" s="28" t="n">
        <f aca="false">F18/F93*1000</f>
        <v>3.50308468872687</v>
      </c>
      <c r="H18" s="107"/>
    </row>
    <row r="19" customFormat="false" ht="15" hidden="false" customHeight="false" outlineLevel="0" collapsed="false">
      <c r="A19" s="25" t="s">
        <v>33</v>
      </c>
      <c r="B19" s="111" t="s">
        <v>34</v>
      </c>
      <c r="C19" s="109" t="n">
        <f aca="false">C20+C21</f>
        <v>2461.857</v>
      </c>
      <c r="D19" s="28" t="n">
        <f aca="false">C19/C93*1000</f>
        <v>168.343613238512</v>
      </c>
      <c r="E19" s="110"/>
      <c r="F19" s="109" t="n">
        <f aca="false">F20+F21</f>
        <v>300.157</v>
      </c>
      <c r="G19" s="28" t="n">
        <f aca="false">F19/F93*1000</f>
        <v>168.343802579922</v>
      </c>
      <c r="H19" s="107"/>
    </row>
    <row r="20" customFormat="false" ht="25.35" hidden="false" customHeight="false" outlineLevel="0" collapsed="false">
      <c r="A20" s="30" t="s">
        <v>35</v>
      </c>
      <c r="B20" s="113" t="s">
        <v>36</v>
      </c>
      <c r="C20" s="109" t="n">
        <v>1915.9</v>
      </c>
      <c r="D20" s="28" t="n">
        <f aca="false">C20/C93*1000</f>
        <v>131.010667396061</v>
      </c>
      <c r="E20" s="110"/>
      <c r="F20" s="109" t="n">
        <v>233.592</v>
      </c>
      <c r="G20" s="28" t="n">
        <f aca="false">F20/F93*1000</f>
        <v>131.01065619742</v>
      </c>
      <c r="H20" s="107"/>
    </row>
    <row r="21" customFormat="false" ht="15" hidden="false" customHeight="false" outlineLevel="0" collapsed="false">
      <c r="A21" s="30" t="s">
        <v>37</v>
      </c>
      <c r="B21" s="112" t="s">
        <v>38</v>
      </c>
      <c r="C21" s="116" t="n">
        <v>545.957</v>
      </c>
      <c r="D21" s="28" t="n">
        <f aca="false">C21/C93*1000</f>
        <v>37.3329458424508</v>
      </c>
      <c r="E21" s="110"/>
      <c r="F21" s="116" t="n">
        <v>66.565</v>
      </c>
      <c r="G21" s="28" t="n">
        <f aca="false">F21/F93*1000</f>
        <v>37.3331463825014</v>
      </c>
      <c r="H21" s="107"/>
    </row>
    <row r="22" customFormat="false" ht="15" hidden="false" customHeight="false" outlineLevel="0" collapsed="false">
      <c r="A22" s="34" t="s">
        <v>39</v>
      </c>
      <c r="B22" s="111" t="s">
        <v>40</v>
      </c>
      <c r="C22" s="109" t="n">
        <f aca="false">C23+C24</f>
        <v>1300.068</v>
      </c>
      <c r="D22" s="28" t="n">
        <f aca="false">C22/C93*1000</f>
        <v>88.8996170678337</v>
      </c>
      <c r="E22" s="110"/>
      <c r="F22" s="109" t="n">
        <f aca="false">F23+F24</f>
        <v>158.508</v>
      </c>
      <c r="G22" s="28" t="n">
        <f aca="false">F22/F93*1000</f>
        <v>88.8996074032529</v>
      </c>
      <c r="H22" s="107"/>
    </row>
    <row r="23" customFormat="false" ht="25.35" hidden="false" customHeight="false" outlineLevel="0" collapsed="false">
      <c r="A23" s="30" t="s">
        <v>41</v>
      </c>
      <c r="B23" s="113" t="s">
        <v>36</v>
      </c>
      <c r="C23" s="109" t="n">
        <v>966.983</v>
      </c>
      <c r="D23" s="28" t="n">
        <f aca="false">C23/C93*1000</f>
        <v>66.1230169584245</v>
      </c>
      <c r="E23" s="110"/>
      <c r="F23" s="109" t="n">
        <v>117.897</v>
      </c>
      <c r="G23" s="115" t="n">
        <f aca="false">F23/F93*1000</f>
        <v>66.1228266965788</v>
      </c>
      <c r="H23" s="107"/>
    </row>
    <row r="24" customFormat="false" ht="15" hidden="false" customHeight="false" outlineLevel="0" collapsed="false">
      <c r="A24" s="30" t="s">
        <v>42</v>
      </c>
      <c r="B24" s="112" t="s">
        <v>38</v>
      </c>
      <c r="C24" s="116" t="n">
        <v>333.085</v>
      </c>
      <c r="D24" s="28" t="n">
        <f aca="false">C24/C93*1000</f>
        <v>22.7766001094092</v>
      </c>
      <c r="E24" s="110"/>
      <c r="F24" s="116" t="n">
        <v>40.611</v>
      </c>
      <c r="G24" s="28" t="n">
        <f aca="false">F24/F93*1000</f>
        <v>22.7767807066741</v>
      </c>
      <c r="H24" s="107"/>
    </row>
    <row r="25" customFormat="false" ht="23.85" hidden="false" customHeight="false" outlineLevel="0" collapsed="false">
      <c r="A25" s="36" t="s">
        <v>43</v>
      </c>
      <c r="B25" s="117" t="s">
        <v>44</v>
      </c>
      <c r="C25" s="118" t="n">
        <f aca="false">C8+C22</f>
        <v>46103.97</v>
      </c>
      <c r="D25" s="119" t="n">
        <f aca="false">D8+D22</f>
        <v>3152.14376914661</v>
      </c>
      <c r="E25" s="120"/>
      <c r="F25" s="118" t="n">
        <f aca="false">F8+F22</f>
        <v>5619.433</v>
      </c>
      <c r="G25" s="119" t="n">
        <f aca="false">G8+G22</f>
        <v>3152.14302299495</v>
      </c>
      <c r="H25" s="107"/>
    </row>
    <row r="26" customFormat="false" ht="15" hidden="false" customHeight="false" outlineLevel="0" collapsed="false">
      <c r="A26" s="34" t="s">
        <v>45</v>
      </c>
      <c r="B26" s="111" t="s">
        <v>46</v>
      </c>
      <c r="C26" s="109" t="n">
        <v>159.402</v>
      </c>
      <c r="D26" s="28" t="n">
        <f aca="false">C26/C93*1000</f>
        <v>10.9000273522976</v>
      </c>
      <c r="E26" s="110"/>
      <c r="F26" s="109" t="n">
        <v>19.435</v>
      </c>
      <c r="G26" s="28" t="n">
        <f aca="false">F26/F93*1000</f>
        <v>10.9001682557487</v>
      </c>
      <c r="H26" s="107"/>
    </row>
    <row r="27" customFormat="false" ht="15" hidden="false" customHeight="false" outlineLevel="0" collapsed="false">
      <c r="A27" s="34" t="s">
        <v>47</v>
      </c>
      <c r="B27" s="111" t="s">
        <v>48</v>
      </c>
      <c r="C27" s="109" t="n">
        <f aca="false">C28+C29+C30</f>
        <v>2133.099</v>
      </c>
      <c r="D27" s="28" t="n">
        <f aca="false">C27/C93*1000-0.02</f>
        <v>145.842896608315</v>
      </c>
      <c r="E27" s="110"/>
      <c r="F27" s="109" t="n">
        <f aca="false">F28+F29+F30</f>
        <v>259.993</v>
      </c>
      <c r="G27" s="28" t="n">
        <f aca="false">F27/F93*1000+0.02</f>
        <v>145.837722938867</v>
      </c>
      <c r="H27" s="107"/>
    </row>
    <row r="28" customFormat="false" ht="15" hidden="false" customHeight="false" outlineLevel="0" collapsed="false">
      <c r="A28" s="25" t="s">
        <v>49</v>
      </c>
      <c r="B28" s="112" t="s">
        <v>50</v>
      </c>
      <c r="C28" s="109" t="n">
        <v>383.958</v>
      </c>
      <c r="D28" s="28" t="n">
        <f aca="false">C28/C93*1000-0.005</f>
        <v>26.2503336980306</v>
      </c>
      <c r="E28" s="110"/>
      <c r="F28" s="109" t="n">
        <v>46.799</v>
      </c>
      <c r="G28" s="28" t="n">
        <f aca="false">F28/F93*1000</f>
        <v>26.247335950645</v>
      </c>
      <c r="H28" s="107"/>
    </row>
    <row r="29" customFormat="false" ht="25.35" hidden="false" customHeight="false" outlineLevel="0" collapsed="false">
      <c r="A29" s="25" t="s">
        <v>51</v>
      </c>
      <c r="B29" s="113" t="s">
        <v>52</v>
      </c>
      <c r="C29" s="116" t="n">
        <v>0</v>
      </c>
      <c r="D29" s="43" t="n">
        <f aca="false">C29/C93*1000</f>
        <v>0</v>
      </c>
      <c r="E29" s="121"/>
      <c r="F29" s="116" t="n">
        <v>0</v>
      </c>
      <c r="G29" s="28" t="n">
        <f aca="false">F29/F93*1000</f>
        <v>0</v>
      </c>
      <c r="H29" s="107"/>
    </row>
    <row r="30" customFormat="false" ht="15" hidden="false" customHeight="false" outlineLevel="0" collapsed="false">
      <c r="A30" s="25" t="s">
        <v>53</v>
      </c>
      <c r="B30" s="114" t="s">
        <v>54</v>
      </c>
      <c r="C30" s="109" t="n">
        <v>1749.141</v>
      </c>
      <c r="D30" s="28" t="n">
        <f aca="false">C30/C93*1000-0.02</f>
        <v>119.587562910284</v>
      </c>
      <c r="E30" s="110"/>
      <c r="F30" s="109" t="n">
        <v>213.194</v>
      </c>
      <c r="G30" s="28" t="n">
        <f aca="false">F30/F93*1000+0.02</f>
        <v>119.590386988222</v>
      </c>
      <c r="H30" s="107"/>
    </row>
    <row r="31" customFormat="false" ht="23.85" hidden="false" customHeight="false" outlineLevel="0" collapsed="false">
      <c r="A31" s="39" t="s">
        <v>55</v>
      </c>
      <c r="B31" s="117" t="s">
        <v>56</v>
      </c>
      <c r="C31" s="109" t="n">
        <f aca="false">C25+C26+C27</f>
        <v>48396.471</v>
      </c>
      <c r="D31" s="28" t="n">
        <f aca="false">D25+D26+D27-0.005</f>
        <v>3308.88169310722</v>
      </c>
      <c r="E31" s="110"/>
      <c r="F31" s="109" t="n">
        <f aca="false">F25+F26+F27</f>
        <v>5898.861</v>
      </c>
      <c r="G31" s="28" t="n">
        <f aca="false">G25+G26+G27</f>
        <v>3308.88091418957</v>
      </c>
      <c r="H31" s="107"/>
    </row>
    <row r="32" customFormat="false" ht="23.85" hidden="false" customHeight="false" outlineLevel="0" collapsed="false">
      <c r="A32" s="39" t="s">
        <v>57</v>
      </c>
      <c r="B32" s="117" t="s">
        <v>58</v>
      </c>
      <c r="C32" s="109"/>
      <c r="D32" s="41" t="n">
        <f aca="false">D31</f>
        <v>3308.88169310722</v>
      </c>
      <c r="E32" s="110"/>
      <c r="F32" s="109"/>
      <c r="G32" s="41" t="n">
        <f aca="false">G31</f>
        <v>3308.88091418957</v>
      </c>
      <c r="H32" s="107"/>
    </row>
    <row r="33" customFormat="false" ht="15" hidden="false" customHeight="false" outlineLevel="0" collapsed="false">
      <c r="A33" s="39"/>
      <c r="B33" s="122" t="s">
        <v>60</v>
      </c>
      <c r="C33" s="109"/>
      <c r="D33" s="28"/>
      <c r="E33" s="110"/>
      <c r="F33" s="109"/>
      <c r="G33" s="28"/>
      <c r="H33" s="107"/>
    </row>
    <row r="34" customFormat="false" ht="15" hidden="false" customHeight="false" outlineLevel="0" collapsed="false">
      <c r="A34" s="19" t="s">
        <v>61</v>
      </c>
      <c r="B34" s="108" t="s">
        <v>12</v>
      </c>
      <c r="C34" s="109" t="n">
        <f aca="false">C35+C40+C41+C44</f>
        <v>839.425</v>
      </c>
      <c r="D34" s="28" t="n">
        <f aca="false">C34/C97*1000</f>
        <v>742.853982300885</v>
      </c>
      <c r="E34" s="110"/>
      <c r="F34" s="109" t="n">
        <f aca="false">F35+F40+F41+F44</f>
        <v>135.941</v>
      </c>
      <c r="G34" s="28" t="n">
        <f aca="false">F34/F97*1000</f>
        <v>742.846994535519</v>
      </c>
      <c r="H34" s="107"/>
    </row>
    <row r="35" customFormat="false" ht="15" hidden="false" customHeight="false" outlineLevel="0" collapsed="false">
      <c r="A35" s="25" t="s">
        <v>62</v>
      </c>
      <c r="B35" s="111" t="s">
        <v>14</v>
      </c>
      <c r="C35" s="109" t="n">
        <f aca="false">C36+C37+C38+C39</f>
        <v>634.444</v>
      </c>
      <c r="D35" s="28" t="n">
        <f aca="false">C35/C97*1000</f>
        <v>561.454867256637</v>
      </c>
      <c r="E35" s="110"/>
      <c r="F35" s="109" t="n">
        <f aca="false">F36+F37+F38+F39</f>
        <v>102.746</v>
      </c>
      <c r="G35" s="28" t="n">
        <f aca="false">F35/F97*1000</f>
        <v>561.453551912568</v>
      </c>
      <c r="H35" s="107"/>
    </row>
    <row r="36" customFormat="false" ht="15" hidden="false" customHeight="false" outlineLevel="0" collapsed="false">
      <c r="A36" s="25" t="s">
        <v>63</v>
      </c>
      <c r="B36" s="112" t="s">
        <v>18</v>
      </c>
      <c r="C36" s="109" t="n">
        <v>81.45</v>
      </c>
      <c r="D36" s="28" t="n">
        <f aca="false">C36/C97*1000</f>
        <v>72.0796460176991</v>
      </c>
      <c r="E36" s="110"/>
      <c r="F36" s="109" t="n">
        <v>13.191</v>
      </c>
      <c r="G36" s="28" t="n">
        <f aca="false">F36/F97*1000</f>
        <v>72.0819672131148</v>
      </c>
      <c r="H36" s="107"/>
    </row>
    <row r="37" customFormat="false" ht="25.35" hidden="false" customHeight="false" outlineLevel="0" collapsed="false">
      <c r="A37" s="25" t="s">
        <v>64</v>
      </c>
      <c r="B37" s="113" t="s">
        <v>22</v>
      </c>
      <c r="C37" s="109" t="n">
        <v>0.091</v>
      </c>
      <c r="D37" s="28" t="n">
        <f aca="false">C37/C97*1000</f>
        <v>0.0805309734513274</v>
      </c>
      <c r="E37" s="110"/>
      <c r="F37" s="109" t="n">
        <v>0.014</v>
      </c>
      <c r="G37" s="28" t="n">
        <f aca="false">F37/F97*1000+0.005</f>
        <v>0.0815027322404372</v>
      </c>
      <c r="H37" s="107"/>
    </row>
    <row r="38" customFormat="false" ht="23.85" hidden="false" customHeight="false" outlineLevel="0" collapsed="false">
      <c r="A38" s="25" t="s">
        <v>65</v>
      </c>
      <c r="B38" s="114" t="s">
        <v>66</v>
      </c>
      <c r="C38" s="109" t="n">
        <v>452.445</v>
      </c>
      <c r="D38" s="28" t="n">
        <f aca="false">C38/C97*1000</f>
        <v>400.393805309735</v>
      </c>
      <c r="E38" s="110"/>
      <c r="F38" s="109" t="n">
        <v>73.272</v>
      </c>
      <c r="G38" s="28" t="n">
        <f aca="false">F38/F97*1000</f>
        <v>400.393442622951</v>
      </c>
      <c r="H38" s="107"/>
    </row>
    <row r="39" customFormat="false" ht="25.35" hidden="false" customHeight="false" outlineLevel="0" collapsed="false">
      <c r="A39" s="25" t="s">
        <v>67</v>
      </c>
      <c r="B39" s="113" t="s">
        <v>24</v>
      </c>
      <c r="C39" s="109" t="n">
        <v>100.458</v>
      </c>
      <c r="D39" s="28" t="n">
        <f aca="false">C39/C97*1000</f>
        <v>88.9008849557522</v>
      </c>
      <c r="E39" s="110"/>
      <c r="F39" s="109" t="n">
        <v>16.269</v>
      </c>
      <c r="G39" s="28" t="n">
        <f aca="false">F39/F97*1000</f>
        <v>88.9016393442623</v>
      </c>
      <c r="H39" s="107"/>
    </row>
    <row r="40" customFormat="false" ht="23.85" hidden="false" customHeight="false" outlineLevel="0" collapsed="false">
      <c r="A40" s="25" t="s">
        <v>68</v>
      </c>
      <c r="B40" s="114" t="s">
        <v>26</v>
      </c>
      <c r="C40" s="109" t="n">
        <v>143.077</v>
      </c>
      <c r="D40" s="28" t="n">
        <f aca="false">C40/C97*1000</f>
        <v>126.616814159292</v>
      </c>
      <c r="E40" s="110"/>
      <c r="F40" s="116" t="n">
        <v>23.17</v>
      </c>
      <c r="G40" s="28" t="n">
        <f aca="false">F40/F97*1000+0.005</f>
        <v>126.617021857923</v>
      </c>
      <c r="H40" s="107"/>
    </row>
    <row r="41" customFormat="false" ht="15" hidden="false" customHeight="false" outlineLevel="0" collapsed="false">
      <c r="A41" s="25" t="s">
        <v>69</v>
      </c>
      <c r="B41" s="111" t="s">
        <v>28</v>
      </c>
      <c r="C41" s="109" t="n">
        <f aca="false">C42+C43</f>
        <v>16.637</v>
      </c>
      <c r="D41" s="28" t="n">
        <f aca="false">C41/C97*1000</f>
        <v>14.7230088495575</v>
      </c>
      <c r="E41" s="110"/>
      <c r="F41" s="109" t="n">
        <f aca="false">F42+F43</f>
        <v>2.694</v>
      </c>
      <c r="G41" s="28" t="n">
        <f aca="false">F41/F97*1000</f>
        <v>14.7213114754098</v>
      </c>
      <c r="H41" s="107"/>
    </row>
    <row r="42" customFormat="false" ht="15" hidden="false" customHeight="false" outlineLevel="0" collapsed="false">
      <c r="A42" s="25" t="s">
        <v>70</v>
      </c>
      <c r="B42" s="112" t="s">
        <v>30</v>
      </c>
      <c r="C42" s="109" t="n">
        <v>16.637</v>
      </c>
      <c r="D42" s="28" t="n">
        <f aca="false">C42/C97*1000</f>
        <v>14.7230088495575</v>
      </c>
      <c r="E42" s="110"/>
      <c r="F42" s="109" t="n">
        <v>2.694</v>
      </c>
      <c r="G42" s="28" t="n">
        <f aca="false">F42/F97*1000</f>
        <v>14.7213114754098</v>
      </c>
      <c r="H42" s="107"/>
    </row>
    <row r="43" customFormat="false" ht="15" hidden="false" customHeight="false" outlineLevel="0" collapsed="false">
      <c r="A43" s="25" t="s">
        <v>71</v>
      </c>
      <c r="B43" s="112" t="s">
        <v>32</v>
      </c>
      <c r="C43" s="109" t="n">
        <v>0</v>
      </c>
      <c r="D43" s="28" t="n">
        <f aca="false">C43/C97*1000</f>
        <v>0</v>
      </c>
      <c r="E43" s="110"/>
      <c r="F43" s="109" t="n">
        <v>0</v>
      </c>
      <c r="G43" s="28" t="n">
        <f aca="false">F43/F97*1000</f>
        <v>0</v>
      </c>
      <c r="H43" s="107"/>
    </row>
    <row r="44" customFormat="false" ht="15" hidden="false" customHeight="false" outlineLevel="0" collapsed="false">
      <c r="A44" s="25" t="s">
        <v>72</v>
      </c>
      <c r="B44" s="111" t="s">
        <v>34</v>
      </c>
      <c r="C44" s="109" t="n">
        <f aca="false">C45+C46</f>
        <v>45.267</v>
      </c>
      <c r="D44" s="28" t="n">
        <f aca="false">C44/C97*1000</f>
        <v>40.0592920353982</v>
      </c>
      <c r="E44" s="110"/>
      <c r="F44" s="109" t="n">
        <f aca="false">F45+F46</f>
        <v>7.331</v>
      </c>
      <c r="G44" s="28" t="n">
        <f aca="false">F44/F97*1000</f>
        <v>40.0601092896175</v>
      </c>
      <c r="H44" s="107"/>
    </row>
    <row r="45" customFormat="false" ht="25.35" hidden="false" customHeight="false" outlineLevel="0" collapsed="false">
      <c r="A45" s="25" t="s">
        <v>73</v>
      </c>
      <c r="B45" s="113" t="s">
        <v>36</v>
      </c>
      <c r="C45" s="109" t="n">
        <v>23.362</v>
      </c>
      <c r="D45" s="28" t="n">
        <f aca="false">C45/C97*1000</f>
        <v>20.6743362831858</v>
      </c>
      <c r="E45" s="110"/>
      <c r="F45" s="109" t="n">
        <v>3.783</v>
      </c>
      <c r="G45" s="28" t="n">
        <f aca="false">F45/F97*1000</f>
        <v>20.672131147541</v>
      </c>
      <c r="H45" s="107"/>
    </row>
    <row r="46" customFormat="false" ht="15" hidden="false" customHeight="false" outlineLevel="0" collapsed="false">
      <c r="A46" s="123" t="s">
        <v>74</v>
      </c>
      <c r="B46" s="124" t="s">
        <v>38</v>
      </c>
      <c r="C46" s="125" t="n">
        <v>21.905</v>
      </c>
      <c r="D46" s="126" t="n">
        <f aca="false">C46/C97*1000+0.005</f>
        <v>19.3899557522124</v>
      </c>
      <c r="E46" s="127"/>
      <c r="F46" s="125" t="n">
        <v>3.548</v>
      </c>
      <c r="G46" s="126" t="n">
        <f aca="false">F46/F97*1000</f>
        <v>19.3879781420765</v>
      </c>
      <c r="H46" s="107"/>
    </row>
    <row r="47" customFormat="false" ht="15" hidden="false" customHeight="false" outlineLevel="0" collapsed="false">
      <c r="A47" s="50"/>
      <c r="B47" s="51"/>
      <c r="C47" s="128"/>
      <c r="D47" s="129"/>
      <c r="E47" s="129"/>
      <c r="F47" s="128"/>
      <c r="G47" s="129"/>
      <c r="H47" s="107"/>
    </row>
    <row r="48" customFormat="false" ht="15" hidden="false" customHeight="false" outlineLevel="0" collapsed="false">
      <c r="A48" s="49" t="s">
        <v>61</v>
      </c>
      <c r="B48" s="49"/>
      <c r="C48" s="49"/>
      <c r="D48" s="49"/>
      <c r="E48" s="49"/>
      <c r="F48" s="49"/>
      <c r="G48" s="49"/>
      <c r="H48" s="130"/>
    </row>
    <row r="49" customFormat="false" ht="15" hidden="false" customHeight="false" outlineLevel="0" collapsed="false">
      <c r="A49" s="50"/>
      <c r="B49" s="51"/>
      <c r="C49" s="128"/>
      <c r="D49" s="129"/>
      <c r="E49" s="129"/>
      <c r="F49" s="128"/>
      <c r="G49" s="129"/>
      <c r="H49" s="107"/>
    </row>
    <row r="50" customFormat="false" ht="15" hidden="false" customHeight="false" outlineLevel="0" collapsed="false">
      <c r="A50" s="13" t="s">
        <v>10</v>
      </c>
      <c r="B50" s="68" t="n">
        <v>2</v>
      </c>
      <c r="C50" s="99" t="n">
        <v>3</v>
      </c>
      <c r="D50" s="8" t="n">
        <v>4</v>
      </c>
      <c r="E50" s="100"/>
      <c r="F50" s="99" t="n">
        <v>5</v>
      </c>
      <c r="G50" s="8" t="n">
        <v>6</v>
      </c>
      <c r="H50" s="107"/>
    </row>
    <row r="51" customFormat="false" ht="15" hidden="false" customHeight="false" outlineLevel="0" collapsed="false">
      <c r="A51" s="34" t="s">
        <v>75</v>
      </c>
      <c r="B51" s="111" t="s">
        <v>40</v>
      </c>
      <c r="C51" s="109" t="n">
        <f aca="false">C52+C53</f>
        <v>15.853</v>
      </c>
      <c r="D51" s="28" t="n">
        <f aca="false">C51/C97*1000</f>
        <v>14.029203539823</v>
      </c>
      <c r="E51" s="131"/>
      <c r="F51" s="109" t="n">
        <f aca="false">F52+F53</f>
        <v>2.568</v>
      </c>
      <c r="G51" s="28" t="n">
        <f aca="false">F51/F97*1000</f>
        <v>14.0327868852459</v>
      </c>
      <c r="H51" s="107"/>
    </row>
    <row r="52" customFormat="false" ht="25.35" hidden="false" customHeight="false" outlineLevel="0" collapsed="false">
      <c r="A52" s="25" t="s">
        <v>76</v>
      </c>
      <c r="B52" s="113" t="s">
        <v>36</v>
      </c>
      <c r="C52" s="109" t="n">
        <v>11.791</v>
      </c>
      <c r="D52" s="28" t="n">
        <f aca="false">C52/C97*1000</f>
        <v>10.4345132743363</v>
      </c>
      <c r="E52" s="131"/>
      <c r="F52" s="109" t="n">
        <v>1.909</v>
      </c>
      <c r="G52" s="28" t="n">
        <f aca="false">F52/F97*1000</f>
        <v>10.431693989071</v>
      </c>
      <c r="H52" s="107"/>
    </row>
    <row r="53" customFormat="false" ht="15" hidden="false" customHeight="false" outlineLevel="0" collapsed="false">
      <c r="A53" s="25" t="s">
        <v>77</v>
      </c>
      <c r="B53" s="112" t="s">
        <v>38</v>
      </c>
      <c r="C53" s="109" t="n">
        <v>4.062</v>
      </c>
      <c r="D53" s="28" t="n">
        <f aca="false">C53/C97*1000+0.005</f>
        <v>3.59969026548673</v>
      </c>
      <c r="E53" s="131"/>
      <c r="F53" s="109" t="n">
        <v>0.659</v>
      </c>
      <c r="G53" s="28" t="n">
        <f aca="false">F53/F97*1000</f>
        <v>3.60109289617486</v>
      </c>
      <c r="H53" s="107"/>
    </row>
    <row r="54" customFormat="false" ht="23.85" hidden="false" customHeight="false" outlineLevel="0" collapsed="false">
      <c r="A54" s="36" t="s">
        <v>78</v>
      </c>
      <c r="B54" s="117" t="s">
        <v>79</v>
      </c>
      <c r="C54" s="132" t="n">
        <f aca="false">C34+C51</f>
        <v>855.278</v>
      </c>
      <c r="D54" s="119" t="n">
        <f aca="false">C54/C97*1000</f>
        <v>756.883185840708</v>
      </c>
      <c r="E54" s="131"/>
      <c r="F54" s="132" t="n">
        <f aca="false">F34+F51</f>
        <v>138.509</v>
      </c>
      <c r="G54" s="119" t="n">
        <f aca="false">F54/F97*1000</f>
        <v>756.879781420765</v>
      </c>
      <c r="H54" s="107"/>
    </row>
    <row r="55" customFormat="false" ht="15" hidden="false" customHeight="false" outlineLevel="0" collapsed="false">
      <c r="A55" s="34" t="s">
        <v>80</v>
      </c>
      <c r="B55" s="111" t="s">
        <v>46</v>
      </c>
      <c r="C55" s="109" t="n">
        <v>0</v>
      </c>
      <c r="D55" s="28" t="n">
        <f aca="false">C55/C97*1000</f>
        <v>0</v>
      </c>
      <c r="E55" s="131"/>
      <c r="F55" s="109" t="n">
        <v>0</v>
      </c>
      <c r="G55" s="28" t="n">
        <f aca="false">F55/F97*1000</f>
        <v>0</v>
      </c>
      <c r="H55" s="107"/>
    </row>
    <row r="56" customFormat="false" ht="15" hidden="false" customHeight="false" outlineLevel="0" collapsed="false">
      <c r="A56" s="34" t="s">
        <v>81</v>
      </c>
      <c r="B56" s="111" t="s">
        <v>48</v>
      </c>
      <c r="C56" s="109" t="n">
        <f aca="false">C57+C59</f>
        <v>18.534</v>
      </c>
      <c r="D56" s="28" t="n">
        <f aca="false">C56/C97*1000</f>
        <v>16.4017699115044</v>
      </c>
      <c r="E56" s="131"/>
      <c r="F56" s="109" t="n">
        <f aca="false">F57+F59</f>
        <v>3.001</v>
      </c>
      <c r="G56" s="28" t="n">
        <f aca="false">F56/F97*1000</f>
        <v>16.3989071038251</v>
      </c>
      <c r="H56" s="107"/>
    </row>
    <row r="57" customFormat="false" ht="15" hidden="false" customHeight="false" outlineLevel="0" collapsed="false">
      <c r="A57" s="25" t="s">
        <v>82</v>
      </c>
      <c r="B57" s="112" t="s">
        <v>50</v>
      </c>
      <c r="C57" s="109" t="n">
        <v>3.336</v>
      </c>
      <c r="D57" s="28" t="n">
        <f aca="false">C57/C97*1000</f>
        <v>2.95221238938053</v>
      </c>
      <c r="E57" s="131"/>
      <c r="F57" s="109" t="n">
        <v>0.54</v>
      </c>
      <c r="G57" s="28" t="n">
        <f aca="false">F57/F97*1000</f>
        <v>2.95081967213115</v>
      </c>
      <c r="H57" s="107"/>
    </row>
    <row r="58" customFormat="false" ht="25.35" hidden="false" customHeight="false" outlineLevel="0" collapsed="false">
      <c r="A58" s="25" t="s">
        <v>83</v>
      </c>
      <c r="B58" s="113" t="s">
        <v>52</v>
      </c>
      <c r="C58" s="109" t="n">
        <v>0</v>
      </c>
      <c r="D58" s="28" t="n">
        <f aca="false">C58/C97*1000</f>
        <v>0</v>
      </c>
      <c r="E58" s="131"/>
      <c r="F58" s="109" t="n">
        <v>0</v>
      </c>
      <c r="G58" s="28" t="n">
        <f aca="false">F58/F97*1000</f>
        <v>0</v>
      </c>
      <c r="H58" s="107"/>
    </row>
    <row r="59" customFormat="false" ht="15" hidden="false" customHeight="false" outlineLevel="0" collapsed="false">
      <c r="A59" s="25" t="s">
        <v>84</v>
      </c>
      <c r="B59" s="114" t="s">
        <v>54</v>
      </c>
      <c r="C59" s="109" t="n">
        <v>15.198</v>
      </c>
      <c r="D59" s="28" t="n">
        <f aca="false">C59/C97*1000</f>
        <v>13.4495575221239</v>
      </c>
      <c r="E59" s="131"/>
      <c r="F59" s="109" t="n">
        <v>2.461</v>
      </c>
      <c r="G59" s="28" t="n">
        <f aca="false">F59/F97*1000</f>
        <v>13.448087431694</v>
      </c>
      <c r="H59" s="107"/>
    </row>
    <row r="60" customFormat="false" ht="23.85" hidden="false" customHeight="false" outlineLevel="0" collapsed="false">
      <c r="A60" s="39" t="s">
        <v>85</v>
      </c>
      <c r="B60" s="117" t="s">
        <v>86</v>
      </c>
      <c r="C60" s="132" t="n">
        <f aca="false">C54+C56</f>
        <v>873.812</v>
      </c>
      <c r="D60" s="28" t="n">
        <f aca="false">C60/C97*1000</f>
        <v>773.284955752212</v>
      </c>
      <c r="E60" s="131"/>
      <c r="F60" s="132" t="n">
        <f aca="false">F54+F56</f>
        <v>141.51</v>
      </c>
      <c r="G60" s="28" t="n">
        <f aca="false">F60/F97*1000</f>
        <v>773.27868852459</v>
      </c>
      <c r="H60" s="107"/>
    </row>
    <row r="61" customFormat="false" ht="23.85" hidden="false" customHeight="false" outlineLevel="0" collapsed="false">
      <c r="A61" s="39" t="s">
        <v>87</v>
      </c>
      <c r="B61" s="117" t="s">
        <v>88</v>
      </c>
      <c r="C61" s="109"/>
      <c r="D61" s="41" t="n">
        <f aca="false">D60</f>
        <v>773.284955752212</v>
      </c>
      <c r="E61" s="131"/>
      <c r="F61" s="109"/>
      <c r="G61" s="41" t="n">
        <f aca="false">G60</f>
        <v>773.27868852459</v>
      </c>
      <c r="H61" s="107"/>
    </row>
    <row r="62" customFormat="false" ht="15" hidden="false" customHeight="false" outlineLevel="0" collapsed="false">
      <c r="A62" s="39"/>
      <c r="B62" s="117" t="s">
        <v>89</v>
      </c>
      <c r="C62" s="109"/>
      <c r="D62" s="28"/>
      <c r="E62" s="131"/>
      <c r="F62" s="109"/>
      <c r="G62" s="28"/>
      <c r="H62" s="107"/>
    </row>
    <row r="63" customFormat="false" ht="15" hidden="false" customHeight="false" outlineLevel="0" collapsed="false">
      <c r="A63" s="19" t="s">
        <v>90</v>
      </c>
      <c r="B63" s="108" t="s">
        <v>12</v>
      </c>
      <c r="C63" s="109" t="n">
        <f aca="false">C64+C65+C66+C69</f>
        <v>566.774</v>
      </c>
      <c r="D63" s="28" t="n">
        <f aca="false">C63/C94*1000</f>
        <v>46.7982825530509</v>
      </c>
      <c r="E63" s="131"/>
      <c r="F63" s="109" t="n">
        <f aca="false">F64+F65+F66+F69</f>
        <v>69.074</v>
      </c>
      <c r="G63" s="28" t="n">
        <f aca="false">F63/F94*1000</f>
        <v>46.7981029810298</v>
      </c>
      <c r="H63" s="107"/>
    </row>
    <row r="64" customFormat="false" ht="15" hidden="false" customHeight="false" outlineLevel="0" collapsed="false">
      <c r="A64" s="25" t="s">
        <v>91</v>
      </c>
      <c r="B64" s="111" t="s">
        <v>92</v>
      </c>
      <c r="C64" s="109" t="n">
        <v>2.115</v>
      </c>
      <c r="D64" s="28" t="n">
        <f aca="false">C64/C94*1000</f>
        <v>0.174634629675502</v>
      </c>
      <c r="E64" s="131"/>
      <c r="F64" s="109" t="n">
        <v>0.258</v>
      </c>
      <c r="G64" s="28" t="n">
        <f aca="false">F64/F94*1000</f>
        <v>0.17479674796748</v>
      </c>
      <c r="H64" s="107"/>
    </row>
    <row r="65" customFormat="false" ht="23.85" hidden="false" customHeight="false" outlineLevel="0" collapsed="false">
      <c r="A65" s="25" t="s">
        <v>93</v>
      </c>
      <c r="B65" s="114" t="s">
        <v>26</v>
      </c>
      <c r="C65" s="109" t="n">
        <v>423.731</v>
      </c>
      <c r="D65" s="28" t="n">
        <f aca="false">C65/C94*1000</f>
        <v>34.9872842870118</v>
      </c>
      <c r="E65" s="131"/>
      <c r="F65" s="109" t="n">
        <v>51.641</v>
      </c>
      <c r="G65" s="28" t="n">
        <f aca="false">F65/F94*1000</f>
        <v>34.9871273712737</v>
      </c>
      <c r="H65" s="107"/>
    </row>
    <row r="66" customFormat="false" ht="15" hidden="false" customHeight="false" outlineLevel="0" collapsed="false">
      <c r="A66" s="25" t="s">
        <v>94</v>
      </c>
      <c r="B66" s="111" t="s">
        <v>28</v>
      </c>
      <c r="C66" s="109" t="n">
        <f aca="false">C67+C68</f>
        <v>92.156</v>
      </c>
      <c r="D66" s="28" t="n">
        <f aca="false">C66/C94*1000</f>
        <v>7.60928081909008</v>
      </c>
      <c r="E66" s="131"/>
      <c r="F66" s="109" t="n">
        <f aca="false">F67+F68</f>
        <v>11.231</v>
      </c>
      <c r="G66" s="28" t="n">
        <f aca="false">F66/F94*1000</f>
        <v>7.60907859078591</v>
      </c>
      <c r="H66" s="107"/>
    </row>
    <row r="67" customFormat="false" ht="15" hidden="false" customHeight="false" outlineLevel="0" collapsed="false">
      <c r="A67" s="30" t="s">
        <v>95</v>
      </c>
      <c r="B67" s="112" t="s">
        <v>30</v>
      </c>
      <c r="C67" s="109" t="n">
        <v>3.957</v>
      </c>
      <c r="D67" s="28" t="n">
        <f aca="false">C67/C94*1000</f>
        <v>0.326727768144662</v>
      </c>
      <c r="E67" s="131"/>
      <c r="F67" s="109" t="n">
        <v>0.482</v>
      </c>
      <c r="G67" s="28" t="n">
        <f aca="false">F67/F94*1000</f>
        <v>0.326558265582656</v>
      </c>
      <c r="H67" s="107"/>
    </row>
    <row r="68" customFormat="false" ht="15" hidden="false" customHeight="false" outlineLevel="0" collapsed="false">
      <c r="A68" s="30" t="s">
        <v>96</v>
      </c>
      <c r="B68" s="112" t="s">
        <v>32</v>
      </c>
      <c r="C68" s="109" t="n">
        <v>88.199</v>
      </c>
      <c r="D68" s="28" t="n">
        <f aca="false">C68/C94*1000</f>
        <v>7.28255305094542</v>
      </c>
      <c r="E68" s="131"/>
      <c r="F68" s="109" t="n">
        <v>10.749</v>
      </c>
      <c r="G68" s="28" t="n">
        <f aca="false">F68/F94*1000</f>
        <v>7.28252032520325</v>
      </c>
      <c r="H68" s="107"/>
    </row>
    <row r="69" customFormat="false" ht="15" hidden="false" customHeight="false" outlineLevel="0" collapsed="false">
      <c r="A69" s="39" t="s">
        <v>97</v>
      </c>
      <c r="B69" s="111" t="s">
        <v>34</v>
      </c>
      <c r="C69" s="109" t="n">
        <f aca="false">C70+C71</f>
        <v>48.772</v>
      </c>
      <c r="D69" s="115" t="n">
        <f aca="false">C69/C94*1000</f>
        <v>4.02708281727355</v>
      </c>
      <c r="E69" s="133"/>
      <c r="F69" s="134" t="n">
        <f aca="false">F70+F71</f>
        <v>5.944</v>
      </c>
      <c r="G69" s="115" t="n">
        <f aca="false">F69/F94*1000</f>
        <v>4.02710027100271</v>
      </c>
      <c r="H69" s="107"/>
    </row>
    <row r="70" customFormat="false" ht="25.35" hidden="false" customHeight="false" outlineLevel="0" collapsed="false">
      <c r="A70" s="25" t="s">
        <v>98</v>
      </c>
      <c r="B70" s="113" t="s">
        <v>36</v>
      </c>
      <c r="C70" s="109" t="n">
        <v>37.956</v>
      </c>
      <c r="D70" s="28" t="n">
        <f aca="false">C70/C94*1000</f>
        <v>3.13401040376517</v>
      </c>
      <c r="E70" s="131"/>
      <c r="F70" s="109" t="n">
        <v>4.626</v>
      </c>
      <c r="G70" s="28" t="n">
        <f aca="false">F70/F94*1000</f>
        <v>3.13414634146341</v>
      </c>
      <c r="H70" s="107"/>
    </row>
    <row r="71" customFormat="false" ht="15" hidden="false" customHeight="false" outlineLevel="0" collapsed="false">
      <c r="A71" s="25" t="s">
        <v>99</v>
      </c>
      <c r="B71" s="112" t="s">
        <v>38</v>
      </c>
      <c r="C71" s="109" t="n">
        <v>10.816</v>
      </c>
      <c r="D71" s="28" t="n">
        <f aca="false">C71/C94*1000</f>
        <v>0.893072413508381</v>
      </c>
      <c r="E71" s="131"/>
      <c r="F71" s="109" t="n">
        <v>1.318</v>
      </c>
      <c r="G71" s="28" t="n">
        <f aca="false">F71/F94*1000</f>
        <v>0.892953929539295</v>
      </c>
      <c r="H71" s="107"/>
    </row>
    <row r="72" customFormat="false" ht="15" hidden="false" customHeight="false" outlineLevel="0" collapsed="false">
      <c r="A72" s="34" t="s">
        <v>100</v>
      </c>
      <c r="B72" s="111" t="s">
        <v>40</v>
      </c>
      <c r="C72" s="109" t="n">
        <f aca="false">C73+C74</f>
        <v>25.756</v>
      </c>
      <c r="D72" s="28" t="n">
        <f aca="false">C72/C94*1000</f>
        <v>2.12666171249278</v>
      </c>
      <c r="E72" s="131"/>
      <c r="F72" s="109" t="n">
        <f aca="false">F73+F74</f>
        <v>3.139</v>
      </c>
      <c r="G72" s="28" t="n">
        <f aca="false">F72/F94*1000</f>
        <v>2.12669376693767</v>
      </c>
      <c r="H72" s="107"/>
    </row>
    <row r="73" customFormat="false" ht="25.35" hidden="false" customHeight="false" outlineLevel="0" collapsed="false">
      <c r="A73" s="25" t="s">
        <v>101</v>
      </c>
      <c r="B73" s="113" t="s">
        <v>36</v>
      </c>
      <c r="C73" s="135" t="n">
        <v>19.157</v>
      </c>
      <c r="D73" s="43" t="n">
        <f aca="false">C73/C94*1000</f>
        <v>1.58178515399224</v>
      </c>
      <c r="E73" s="136"/>
      <c r="F73" s="135" t="n">
        <v>2.335</v>
      </c>
      <c r="G73" s="43" t="n">
        <f aca="false">F73/F94*1000</f>
        <v>1.5819783197832</v>
      </c>
      <c r="H73" s="137"/>
    </row>
    <row r="74" customFormat="false" ht="15" hidden="false" customHeight="false" outlineLevel="0" collapsed="false">
      <c r="A74" s="25" t="s">
        <v>102</v>
      </c>
      <c r="B74" s="112" t="s">
        <v>38</v>
      </c>
      <c r="C74" s="138" t="n">
        <v>6.599</v>
      </c>
      <c r="D74" s="43" t="n">
        <f aca="false">C74/C94*1000</f>
        <v>0.544876558500537</v>
      </c>
      <c r="E74" s="136"/>
      <c r="F74" s="135" t="n">
        <v>0.804</v>
      </c>
      <c r="G74" s="43" t="n">
        <f aca="false">F74/F94*1000</f>
        <v>0.544715447154472</v>
      </c>
      <c r="H74" s="137"/>
    </row>
    <row r="75" customFormat="false" ht="23.85" hidden="false" customHeight="false" outlineLevel="0" collapsed="false">
      <c r="A75" s="36" t="s">
        <v>103</v>
      </c>
      <c r="B75" s="117" t="s">
        <v>104</v>
      </c>
      <c r="C75" s="139" t="n">
        <f aca="false">C63+C72</f>
        <v>592.53</v>
      </c>
      <c r="D75" s="41" t="n">
        <f aca="false">C75/C94*1000</f>
        <v>48.9249442655437</v>
      </c>
      <c r="E75" s="136"/>
      <c r="F75" s="139" t="n">
        <f aca="false">F63+F72</f>
        <v>72.213</v>
      </c>
      <c r="G75" s="41" t="n">
        <f aca="false">F75/F94*1000</f>
        <v>48.9247967479675</v>
      </c>
      <c r="H75" s="137"/>
    </row>
    <row r="76" customFormat="false" ht="15" hidden="false" customHeight="false" outlineLevel="0" collapsed="false">
      <c r="A76" s="34" t="s">
        <v>105</v>
      </c>
      <c r="B76" s="111" t="s">
        <v>46</v>
      </c>
      <c r="C76" s="140" t="n">
        <v>0</v>
      </c>
      <c r="D76" s="43" t="n">
        <v>0</v>
      </c>
      <c r="E76" s="141"/>
      <c r="F76" s="140" t="n">
        <v>0</v>
      </c>
      <c r="G76" s="43" t="n">
        <v>0</v>
      </c>
      <c r="H76" s="137"/>
    </row>
    <row r="77" customFormat="false" ht="15" hidden="false" customHeight="false" outlineLevel="0" collapsed="false">
      <c r="A77" s="34" t="s">
        <v>106</v>
      </c>
      <c r="B77" s="111" t="s">
        <v>48</v>
      </c>
      <c r="C77" s="109" t="n">
        <f aca="false">C78+C80</f>
        <v>28.904</v>
      </c>
      <c r="D77" s="142" t="n">
        <f aca="false">C77/C94*1000</f>
        <v>2.386590702667</v>
      </c>
      <c r="E77" s="143"/>
      <c r="F77" s="109" t="n">
        <f aca="false">F78+F80</f>
        <v>3.523</v>
      </c>
      <c r="G77" s="142" t="n">
        <f aca="false">F77/F94*1000</f>
        <v>2.38685636856369</v>
      </c>
      <c r="H77" s="101"/>
    </row>
    <row r="78" customFormat="false" ht="15" hidden="false" customHeight="false" outlineLevel="0" collapsed="false">
      <c r="A78" s="25" t="s">
        <v>107</v>
      </c>
      <c r="B78" s="112" t="s">
        <v>50</v>
      </c>
      <c r="C78" s="144" t="n">
        <v>5.203</v>
      </c>
      <c r="D78" s="145" t="n">
        <f aca="false">C78/C94*1000</f>
        <v>0.42960944595822</v>
      </c>
      <c r="E78" s="146"/>
      <c r="F78" s="144" t="n">
        <v>0.634</v>
      </c>
      <c r="G78" s="145" t="n">
        <f aca="false">F78/F94*1000</f>
        <v>0.429539295392954</v>
      </c>
      <c r="H78" s="66"/>
    </row>
    <row r="79" customFormat="false" ht="25.35" hidden="false" customHeight="false" outlineLevel="0" collapsed="false">
      <c r="A79" s="25" t="s">
        <v>108</v>
      </c>
      <c r="B79" s="113" t="s">
        <v>52</v>
      </c>
      <c r="C79" s="147" t="n">
        <v>0</v>
      </c>
      <c r="D79" s="28" t="n">
        <v>0</v>
      </c>
      <c r="E79" s="148"/>
      <c r="F79" s="147" t="n">
        <v>0</v>
      </c>
      <c r="G79" s="149" t="n">
        <v>0</v>
      </c>
      <c r="H79" s="66"/>
    </row>
    <row r="80" customFormat="false" ht="15" hidden="false" customHeight="false" outlineLevel="0" collapsed="false">
      <c r="A80" s="25" t="s">
        <v>109</v>
      </c>
      <c r="B80" s="114" t="s">
        <v>54</v>
      </c>
      <c r="C80" s="109" t="n">
        <v>23.701</v>
      </c>
      <c r="D80" s="28" t="n">
        <f aca="false">C80/C94*1000</f>
        <v>1.95698125670878</v>
      </c>
      <c r="E80" s="148"/>
      <c r="F80" s="147" t="n">
        <v>2.889</v>
      </c>
      <c r="G80" s="28" t="n">
        <f aca="false">F80/F94*1000</f>
        <v>1.95731707317073</v>
      </c>
      <c r="H80" s="66"/>
    </row>
    <row r="81" customFormat="false" ht="23.85" hidden="false" customHeight="false" outlineLevel="0" collapsed="false">
      <c r="A81" s="39" t="s">
        <v>110</v>
      </c>
      <c r="B81" s="117" t="s">
        <v>111</v>
      </c>
      <c r="C81" s="109" t="n">
        <f aca="false">C75+C77</f>
        <v>621.434</v>
      </c>
      <c r="D81" s="28" t="n">
        <f aca="false">C81/C94*1000</f>
        <v>51.3115349682107</v>
      </c>
      <c r="E81" s="148"/>
      <c r="F81" s="109" t="n">
        <f aca="false">F75+F77</f>
        <v>75.736</v>
      </c>
      <c r="G81" s="28" t="n">
        <f aca="false">F81/F94*1000</f>
        <v>51.3116531165312</v>
      </c>
      <c r="H81" s="66"/>
    </row>
    <row r="82" customFormat="false" ht="23.85" hidden="false" customHeight="false" outlineLevel="0" collapsed="false">
      <c r="A82" s="39" t="s">
        <v>112</v>
      </c>
      <c r="B82" s="117" t="s">
        <v>113</v>
      </c>
      <c r="C82" s="147"/>
      <c r="D82" s="41" t="n">
        <f aca="false">D81</f>
        <v>51.3115349682107</v>
      </c>
      <c r="E82" s="148"/>
      <c r="F82" s="147"/>
      <c r="G82" s="41" t="n">
        <f aca="false">G81</f>
        <v>51.3116531165312</v>
      </c>
      <c r="H82" s="66"/>
    </row>
    <row r="83" customFormat="false" ht="15" hidden="false" customHeight="false" outlineLevel="0" collapsed="false">
      <c r="A83" s="39" t="s">
        <v>114</v>
      </c>
      <c r="B83" s="117" t="s">
        <v>115</v>
      </c>
      <c r="C83" s="132" t="n">
        <f aca="false">C25+C54+C75</f>
        <v>47551.778</v>
      </c>
      <c r="D83" s="119" t="n">
        <f aca="false">D25+D54+D75-0.01</f>
        <v>3957.94189925286</v>
      </c>
      <c r="E83" s="148"/>
      <c r="F83" s="132" t="n">
        <f aca="false">F25+F54+F75</f>
        <v>5830.155</v>
      </c>
      <c r="G83" s="119" t="n">
        <f aca="false">G25+G54+G75-0.01</f>
        <v>3957.93760116368</v>
      </c>
      <c r="H83" s="66"/>
    </row>
    <row r="84" customFormat="false" ht="15" hidden="false" customHeight="false" outlineLevel="0" collapsed="false">
      <c r="A84" s="39" t="s">
        <v>116</v>
      </c>
      <c r="B84" s="150" t="s">
        <v>46</v>
      </c>
      <c r="C84" s="132" t="n">
        <f aca="false">C26</f>
        <v>159.402</v>
      </c>
      <c r="D84" s="28" t="n">
        <f aca="false">D26</f>
        <v>10.9000273522976</v>
      </c>
      <c r="E84" s="148"/>
      <c r="F84" s="132" t="n">
        <f aca="false">F26</f>
        <v>19.435</v>
      </c>
      <c r="G84" s="28" t="n">
        <f aca="false">G26</f>
        <v>10.9001682557487</v>
      </c>
      <c r="H84" s="66"/>
    </row>
    <row r="85" customFormat="false" ht="15" hidden="false" customHeight="false" outlineLevel="0" collapsed="false">
      <c r="A85" s="39" t="s">
        <v>117</v>
      </c>
      <c r="B85" s="117" t="s">
        <v>118</v>
      </c>
      <c r="C85" s="132" t="n">
        <f aca="false">C27+C56+C77</f>
        <v>2180.537</v>
      </c>
      <c r="D85" s="28" t="n">
        <f aca="false">D27+D56+D77</f>
        <v>164.631257222487</v>
      </c>
      <c r="E85" s="148"/>
      <c r="F85" s="132" t="n">
        <f aca="false">F27+F56+F77</f>
        <v>266.517</v>
      </c>
      <c r="G85" s="28" t="n">
        <f aca="false">G27+G56+G77+0.005</f>
        <v>164.628486411256</v>
      </c>
      <c r="H85" s="66"/>
    </row>
    <row r="86" customFormat="false" ht="15" hidden="false" customHeight="false" outlineLevel="0" collapsed="false">
      <c r="A86" s="25" t="s">
        <v>119</v>
      </c>
      <c r="B86" s="112" t="s">
        <v>50</v>
      </c>
      <c r="C86" s="109" t="n">
        <f aca="false">C28+C57+C78</f>
        <v>392.497</v>
      </c>
      <c r="D86" s="28" t="n">
        <f aca="false">D28+D57+D78</f>
        <v>29.6321555333694</v>
      </c>
      <c r="E86" s="148"/>
      <c r="F86" s="109" t="n">
        <f aca="false">F28+F57+F78</f>
        <v>47.973</v>
      </c>
      <c r="G86" s="28" t="n">
        <f aca="false">G28+G57+G78</f>
        <v>29.6276949181691</v>
      </c>
      <c r="H86" s="66"/>
    </row>
    <row r="87" customFormat="false" ht="25.35" hidden="false" customHeight="false" outlineLevel="0" collapsed="false">
      <c r="A87" s="25" t="s">
        <v>120</v>
      </c>
      <c r="B87" s="113" t="s">
        <v>52</v>
      </c>
      <c r="C87" s="109" t="n">
        <f aca="false">C29</f>
        <v>0</v>
      </c>
      <c r="D87" s="28" t="n">
        <f aca="false">D29+D58+D79</f>
        <v>0</v>
      </c>
      <c r="E87" s="148"/>
      <c r="F87" s="109" t="n">
        <f aca="false">F29</f>
        <v>0</v>
      </c>
      <c r="G87" s="28" t="n">
        <f aca="false">G29</f>
        <v>0</v>
      </c>
      <c r="H87" s="66"/>
    </row>
    <row r="88" customFormat="false" ht="15" hidden="false" customHeight="false" outlineLevel="0" collapsed="false">
      <c r="A88" s="25" t="s">
        <v>121</v>
      </c>
      <c r="B88" s="114" t="s">
        <v>54</v>
      </c>
      <c r="C88" s="109" t="n">
        <f aca="false">C30+C59+C80</f>
        <v>1788.04</v>
      </c>
      <c r="D88" s="28" t="n">
        <f aca="false">D30+D59+D80+0.005</f>
        <v>134.999101689117</v>
      </c>
      <c r="E88" s="148"/>
      <c r="F88" s="109" t="n">
        <f aca="false">F30+F59+F80</f>
        <v>218.544</v>
      </c>
      <c r="G88" s="28" t="n">
        <f aca="false">G30+G59+G80</f>
        <v>134.995791493087</v>
      </c>
      <c r="H88" s="66"/>
    </row>
    <row r="89" customFormat="false" ht="23.85" hidden="false" customHeight="false" outlineLevel="0" collapsed="false">
      <c r="A89" s="25" t="s">
        <v>122</v>
      </c>
      <c r="B89" s="117" t="s">
        <v>123</v>
      </c>
      <c r="C89" s="132" t="n">
        <f aca="false">C31+C60+C81</f>
        <v>49891.717</v>
      </c>
      <c r="D89" s="41" t="n">
        <f aca="false">D83+D84+D85-0.005</f>
        <v>4133.46818382765</v>
      </c>
      <c r="E89" s="148"/>
      <c r="F89" s="132" t="n">
        <f aca="false">F31+F60+F81</f>
        <v>6116.107</v>
      </c>
      <c r="G89" s="41" t="n">
        <f aca="false">G83+G84+G85</f>
        <v>4133.46625583069</v>
      </c>
      <c r="H89" s="66"/>
    </row>
    <row r="90" customFormat="false" ht="15" hidden="false" customHeight="false" outlineLevel="0" collapsed="false">
      <c r="A90" s="25" t="s">
        <v>124</v>
      </c>
      <c r="B90" s="117" t="s">
        <v>125</v>
      </c>
      <c r="C90" s="147"/>
      <c r="D90" s="28" t="n">
        <f aca="false">D89*0.2</f>
        <v>826.693636765529</v>
      </c>
      <c r="E90" s="148"/>
      <c r="F90" s="147"/>
      <c r="G90" s="28" t="n">
        <f aca="false">G89*0.2</f>
        <v>826.693251166138</v>
      </c>
      <c r="H90" s="66"/>
    </row>
    <row r="91" customFormat="false" ht="15" hidden="false" customHeight="false" outlineLevel="0" collapsed="false">
      <c r="A91" s="25" t="s">
        <v>126</v>
      </c>
      <c r="B91" s="117" t="s">
        <v>127</v>
      </c>
      <c r="C91" s="147"/>
      <c r="D91" s="41" t="n">
        <f aca="false">D89+D90</f>
        <v>4960.16182059317</v>
      </c>
      <c r="E91" s="148"/>
      <c r="F91" s="147"/>
      <c r="G91" s="41" t="n">
        <f aca="false">G89+G90</f>
        <v>4960.15950699683</v>
      </c>
      <c r="H91" s="66"/>
    </row>
    <row r="92" customFormat="false" ht="23.85" hidden="false" customHeight="false" outlineLevel="0" collapsed="false">
      <c r="A92" s="25" t="s">
        <v>128</v>
      </c>
      <c r="B92" s="117" t="s">
        <v>129</v>
      </c>
      <c r="C92" s="147"/>
      <c r="D92" s="41" t="n">
        <f aca="false">D91</f>
        <v>4960.16182059317</v>
      </c>
      <c r="E92" s="148"/>
      <c r="F92" s="147"/>
      <c r="G92" s="41" t="n">
        <f aca="false">G91</f>
        <v>4960.15950699683</v>
      </c>
      <c r="H92" s="66"/>
    </row>
    <row r="93" customFormat="false" ht="23.85" hidden="false" customHeight="false" outlineLevel="0" collapsed="false">
      <c r="A93" s="25" t="s">
        <v>130</v>
      </c>
      <c r="B93" s="117" t="s">
        <v>131</v>
      </c>
      <c r="C93" s="147" t="n">
        <v>14624</v>
      </c>
      <c r="D93" s="149"/>
      <c r="E93" s="148"/>
      <c r="F93" s="147" t="n">
        <v>1783</v>
      </c>
      <c r="G93" s="149"/>
      <c r="H93" s="66"/>
    </row>
    <row r="94" customFormat="false" ht="23.85" hidden="false" customHeight="false" outlineLevel="0" collapsed="false">
      <c r="A94" s="39" t="s">
        <v>132</v>
      </c>
      <c r="B94" s="117" t="s">
        <v>133</v>
      </c>
      <c r="C94" s="147" t="n">
        <v>12111</v>
      </c>
      <c r="D94" s="149"/>
      <c r="E94" s="148"/>
      <c r="F94" s="147" t="n">
        <v>1476</v>
      </c>
      <c r="G94" s="149"/>
      <c r="H94" s="66"/>
    </row>
    <row r="95" customFormat="false" ht="15" hidden="false" customHeight="false" outlineLevel="0" collapsed="false">
      <c r="A95" s="92"/>
      <c r="B95" s="37" t="s">
        <v>145</v>
      </c>
      <c r="C95" s="151"/>
      <c r="D95" s="152"/>
      <c r="E95" s="146"/>
      <c r="F95" s="151"/>
      <c r="G95" s="152"/>
      <c r="H95" s="66"/>
    </row>
    <row r="96" customFormat="false" ht="23.85" hidden="false" customHeight="false" outlineLevel="0" collapsed="false">
      <c r="A96" s="25" t="s">
        <v>146</v>
      </c>
      <c r="B96" s="33" t="s">
        <v>147</v>
      </c>
      <c r="C96" s="151" t="n">
        <v>10981</v>
      </c>
      <c r="D96" s="152"/>
      <c r="E96" s="146"/>
      <c r="F96" s="151" t="n">
        <v>1293</v>
      </c>
      <c r="G96" s="152"/>
      <c r="H96" s="66"/>
    </row>
    <row r="97" customFormat="false" ht="23.85" hidden="false" customHeight="false" outlineLevel="0" collapsed="false">
      <c r="A97" s="92" t="s">
        <v>148</v>
      </c>
      <c r="B97" s="37" t="s">
        <v>149</v>
      </c>
      <c r="C97" s="151" t="n">
        <v>1130</v>
      </c>
      <c r="D97" s="152"/>
      <c r="E97" s="146"/>
      <c r="F97" s="151" t="n">
        <v>183</v>
      </c>
      <c r="G97" s="152"/>
      <c r="H97" s="66"/>
    </row>
    <row r="98" customFormat="false" ht="15" hidden="false" customHeight="false" outlineLevel="0" collapsed="false">
      <c r="A98" s="58" t="s">
        <v>134</v>
      </c>
      <c r="B98" s="153" t="s">
        <v>135</v>
      </c>
      <c r="C98" s="154"/>
      <c r="D98" s="61" t="n">
        <f aca="false">D85/D83*100</f>
        <v>4.15951677445199</v>
      </c>
      <c r="E98" s="155"/>
      <c r="F98" s="154"/>
      <c r="G98" s="61" t="n">
        <f aca="false">G85/G83*100</f>
        <v>4.15945128500391</v>
      </c>
      <c r="H98" s="66"/>
    </row>
    <row r="99" customFormat="false" ht="15" hidden="false" customHeight="false" outlineLevel="0" collapsed="false">
      <c r="A99" s="62"/>
      <c r="B99" s="63" t="s">
        <v>136</v>
      </c>
      <c r="C99" s="51"/>
      <c r="D99" s="63" t="s">
        <v>137</v>
      </c>
      <c r="E99" s="51"/>
      <c r="F99" s="51"/>
      <c r="G99" s="51"/>
      <c r="H99" s="66"/>
    </row>
    <row r="100" customFormat="false" ht="15" hidden="false" customHeight="false" outlineLevel="0" collapsed="false">
      <c r="A100" s="62"/>
      <c r="B100" s="51" t="s">
        <v>138</v>
      </c>
      <c r="C100" s="51"/>
      <c r="D100" s="51" t="s">
        <v>139</v>
      </c>
      <c r="E100" s="51"/>
      <c r="F100" s="51"/>
      <c r="G100" s="51"/>
      <c r="H100" s="66"/>
    </row>
    <row r="101" customFormat="false" ht="15" hidden="false" customHeight="false" outlineLevel="0" collapsed="false">
      <c r="A101" s="62"/>
      <c r="B101" s="64" t="s">
        <v>140</v>
      </c>
      <c r="C101" s="51"/>
      <c r="D101" s="51"/>
      <c r="E101" s="51"/>
      <c r="F101" s="51"/>
      <c r="G101" s="51"/>
      <c r="H101" s="66"/>
    </row>
    <row r="102" customFormat="false" ht="15" hidden="false" customHeight="false" outlineLevel="0" collapsed="false">
      <c r="A102" s="62"/>
      <c r="B102" s="51"/>
      <c r="C102" s="51"/>
      <c r="D102" s="51"/>
      <c r="E102" s="51"/>
      <c r="F102" s="51"/>
      <c r="G102" s="51"/>
      <c r="H102" s="66"/>
    </row>
    <row r="103" customFormat="false" ht="15" hidden="false" customHeight="false" outlineLevel="0" collapsed="false">
      <c r="A103" s="62"/>
      <c r="B103" s="51"/>
      <c r="C103" s="51"/>
      <c r="D103" s="51"/>
      <c r="E103" s="51"/>
      <c r="F103" s="51"/>
      <c r="G103" s="51"/>
      <c r="H103" s="66"/>
    </row>
    <row r="104" customFormat="false" ht="15" hidden="false" customHeight="false" outlineLevel="0" collapsed="false">
      <c r="A104" s="65"/>
      <c r="B104" s="66"/>
      <c r="C104" s="66"/>
      <c r="D104" s="66"/>
      <c r="E104" s="66"/>
      <c r="F104" s="66"/>
      <c r="G104" s="66"/>
      <c r="H104" s="66"/>
    </row>
    <row r="105" customFormat="false" ht="15" hidden="false" customHeight="false" outlineLevel="0" collapsed="false">
      <c r="A105" s="65"/>
      <c r="B105" s="66"/>
      <c r="C105" s="66"/>
      <c r="D105" s="66"/>
      <c r="E105" s="66"/>
      <c r="F105" s="66"/>
      <c r="G105" s="66"/>
      <c r="H105" s="66"/>
    </row>
    <row r="106" customFormat="false" ht="15" hidden="false" customHeight="false" outlineLevel="0" collapsed="false">
      <c r="A106" s="65"/>
      <c r="B106" s="66"/>
      <c r="C106" s="66"/>
      <c r="D106" s="66"/>
      <c r="E106" s="66"/>
      <c r="F106" s="66"/>
      <c r="G106" s="66"/>
      <c r="H106" s="66"/>
    </row>
    <row r="107" customFormat="false" ht="15" hidden="false" customHeight="false" outlineLevel="0" collapsed="false">
      <c r="A107" s="65"/>
      <c r="B107" s="66"/>
      <c r="C107" s="66"/>
      <c r="D107" s="66"/>
      <c r="E107" s="66"/>
      <c r="F107" s="66"/>
      <c r="G107" s="66"/>
      <c r="H107" s="66"/>
    </row>
    <row r="108" customFormat="false" ht="15" hidden="false" customHeight="false" outlineLevel="0" collapsed="false">
      <c r="A108" s="65"/>
      <c r="B108" s="66"/>
      <c r="C108" s="66"/>
      <c r="D108" s="66"/>
      <c r="E108" s="66"/>
      <c r="F108" s="66"/>
      <c r="G108" s="66"/>
      <c r="H108" s="66"/>
    </row>
    <row r="109" customFormat="false" ht="15" hidden="false" customHeight="false" outlineLevel="0" collapsed="false">
      <c r="A109" s="65"/>
      <c r="B109" s="66"/>
      <c r="C109" s="66"/>
      <c r="D109" s="66"/>
      <c r="E109" s="66"/>
      <c r="F109" s="66"/>
      <c r="G109" s="66"/>
      <c r="H109" s="66"/>
    </row>
    <row r="110" customFormat="false" ht="15" hidden="false" customHeight="false" outlineLevel="0" collapsed="false">
      <c r="A110" s="65"/>
      <c r="B110" s="66"/>
      <c r="C110" s="66"/>
      <c r="D110" s="66"/>
      <c r="E110" s="66"/>
      <c r="F110" s="66"/>
      <c r="G110" s="66"/>
      <c r="H110" s="66"/>
    </row>
    <row r="111" customFormat="false" ht="15" hidden="false" customHeight="false" outlineLevel="0" collapsed="false">
      <c r="A111" s="65"/>
      <c r="B111" s="66"/>
      <c r="C111" s="66"/>
      <c r="D111" s="66"/>
      <c r="E111" s="66"/>
      <c r="F111" s="66"/>
      <c r="G111" s="66"/>
      <c r="H111" s="66"/>
    </row>
    <row r="112" customFormat="false" ht="15" hidden="false" customHeight="false" outlineLevel="0" collapsed="false">
      <c r="A112" s="65"/>
      <c r="B112" s="66"/>
      <c r="C112" s="66"/>
      <c r="D112" s="66"/>
      <c r="E112" s="66"/>
      <c r="F112" s="66"/>
      <c r="G112" s="66"/>
      <c r="H112" s="66"/>
    </row>
    <row r="113" customFormat="false" ht="15" hidden="false" customHeight="false" outlineLevel="0" collapsed="false">
      <c r="A113" s="65"/>
      <c r="B113" s="66"/>
      <c r="C113" s="66"/>
      <c r="D113" s="66"/>
      <c r="E113" s="66"/>
      <c r="F113" s="66"/>
      <c r="G113" s="66"/>
      <c r="H113" s="66"/>
    </row>
    <row r="114" customFormat="false" ht="15" hidden="false" customHeight="false" outlineLevel="0" collapsed="false">
      <c r="A114" s="65"/>
      <c r="B114" s="66"/>
      <c r="C114" s="66"/>
      <c r="D114" s="66"/>
      <c r="E114" s="66"/>
      <c r="F114" s="66"/>
      <c r="G114" s="66"/>
      <c r="H114" s="66"/>
    </row>
    <row r="115" customFormat="false" ht="15" hidden="false" customHeight="false" outlineLevel="0" collapsed="false">
      <c r="A115" s="65"/>
      <c r="B115" s="66"/>
      <c r="C115" s="66"/>
      <c r="D115" s="66"/>
      <c r="E115" s="66"/>
      <c r="F115" s="66"/>
      <c r="G115" s="66"/>
      <c r="H115" s="66"/>
    </row>
    <row r="116" customFormat="false" ht="15" hidden="false" customHeight="false" outlineLevel="0" collapsed="false">
      <c r="A116" s="65"/>
      <c r="B116" s="66"/>
      <c r="C116" s="66"/>
      <c r="D116" s="66"/>
      <c r="E116" s="66"/>
      <c r="F116" s="66"/>
      <c r="G116" s="66"/>
      <c r="H116" s="66"/>
    </row>
    <row r="117" customFormat="false" ht="15" hidden="false" customHeight="false" outlineLevel="0" collapsed="false">
      <c r="A117" s="65"/>
      <c r="B117" s="66"/>
      <c r="C117" s="66"/>
      <c r="D117" s="66"/>
      <c r="E117" s="66"/>
      <c r="F117" s="66"/>
      <c r="G117" s="66"/>
      <c r="H117" s="66"/>
    </row>
    <row r="118" customFormat="false" ht="15" hidden="false" customHeight="false" outlineLevel="0" collapsed="false">
      <c r="A118" s="65"/>
      <c r="B118" s="66"/>
      <c r="C118" s="66"/>
      <c r="D118" s="66"/>
      <c r="E118" s="66"/>
      <c r="F118" s="66"/>
      <c r="G118" s="66"/>
      <c r="H118" s="66"/>
    </row>
    <row r="119" customFormat="false" ht="15" hidden="false" customHeight="false" outlineLevel="0" collapsed="false">
      <c r="A119" s="66"/>
      <c r="B119" s="66"/>
      <c r="C119" s="66"/>
      <c r="D119" s="66"/>
      <c r="E119" s="66"/>
      <c r="F119" s="66"/>
      <c r="G119" s="66"/>
      <c r="H119" s="66"/>
    </row>
    <row r="120" customFormat="false" ht="15" hidden="false" customHeight="false" outlineLevel="0" collapsed="false">
      <c r="A120" s="66"/>
      <c r="B120" s="66"/>
      <c r="C120" s="66"/>
      <c r="D120" s="66"/>
      <c r="E120" s="66"/>
      <c r="F120" s="66"/>
      <c r="G120" s="66"/>
      <c r="H120" s="66"/>
    </row>
    <row r="121" customFormat="false" ht="15" hidden="false" customHeight="false" outlineLevel="0" collapsed="false">
      <c r="A121" s="66"/>
      <c r="B121" s="66"/>
      <c r="C121" s="66"/>
      <c r="D121" s="66"/>
      <c r="E121" s="66"/>
      <c r="F121" s="66"/>
      <c r="G121" s="66"/>
      <c r="H121" s="66"/>
    </row>
    <row r="122" customFormat="false" ht="15" hidden="false" customHeight="false" outlineLevel="0" collapsed="false">
      <c r="A122" s="66"/>
      <c r="B122" s="66"/>
      <c r="C122" s="66"/>
      <c r="D122" s="66"/>
      <c r="E122" s="66"/>
      <c r="F122" s="66"/>
      <c r="G122" s="66"/>
      <c r="H122" s="66"/>
    </row>
    <row r="123" customFormat="false" ht="15" hidden="false" customHeight="false" outlineLevel="0" collapsed="false">
      <c r="A123" s="66"/>
      <c r="B123" s="66"/>
      <c r="C123" s="66"/>
      <c r="D123" s="66"/>
      <c r="E123" s="66"/>
      <c r="F123" s="66"/>
      <c r="G123" s="66"/>
      <c r="H123" s="66"/>
    </row>
    <row r="124" customFormat="false" ht="15" hidden="false" customHeight="false" outlineLevel="0" collapsed="false">
      <c r="A124" s="66"/>
      <c r="B124" s="66"/>
      <c r="C124" s="66"/>
      <c r="D124" s="66"/>
      <c r="E124" s="66"/>
      <c r="F124" s="66"/>
      <c r="G124" s="66"/>
      <c r="H124" s="66"/>
    </row>
    <row r="125" customFormat="false" ht="15" hidden="false" customHeight="false" outlineLevel="0" collapsed="false">
      <c r="A125" s="66"/>
      <c r="B125" s="66"/>
      <c r="C125" s="66"/>
      <c r="D125" s="66"/>
      <c r="E125" s="66"/>
      <c r="F125" s="66"/>
      <c r="G125" s="66"/>
      <c r="H125" s="66"/>
    </row>
    <row r="126" customFormat="false" ht="15" hidden="false" customHeight="false" outlineLevel="0" collapsed="false">
      <c r="A126" s="66"/>
      <c r="B126" s="66"/>
      <c r="C126" s="66"/>
      <c r="D126" s="66"/>
      <c r="E126" s="66"/>
      <c r="F126" s="66"/>
      <c r="G126" s="66"/>
      <c r="H126" s="66"/>
    </row>
    <row r="127" customFormat="false" ht="15" hidden="false" customHeight="false" outlineLevel="0" collapsed="false">
      <c r="A127" s="66"/>
      <c r="B127" s="66"/>
      <c r="C127" s="66"/>
      <c r="D127" s="66"/>
      <c r="E127" s="66"/>
      <c r="F127" s="66"/>
      <c r="G127" s="66"/>
      <c r="H127" s="66"/>
    </row>
    <row r="128" customFormat="false" ht="15" hidden="false" customHeight="false" outlineLevel="0" collapsed="false">
      <c r="A128" s="66"/>
      <c r="B128" s="66"/>
      <c r="C128" s="66"/>
      <c r="D128" s="66"/>
      <c r="E128" s="66"/>
      <c r="F128" s="66"/>
      <c r="G128" s="66"/>
      <c r="H128" s="66"/>
    </row>
    <row r="129" customFormat="false" ht="15" hidden="false" customHeight="false" outlineLevel="0" collapsed="false">
      <c r="A129" s="66"/>
      <c r="B129" s="66"/>
      <c r="C129" s="66"/>
      <c r="D129" s="66"/>
      <c r="E129" s="66"/>
      <c r="F129" s="66"/>
      <c r="G129" s="66"/>
      <c r="H129" s="66"/>
    </row>
    <row r="130" customFormat="false" ht="15" hidden="false" customHeight="false" outlineLevel="0" collapsed="false">
      <c r="A130" s="66"/>
      <c r="B130" s="66"/>
      <c r="C130" s="66"/>
      <c r="D130" s="66"/>
      <c r="E130" s="66"/>
      <c r="F130" s="66"/>
      <c r="G130" s="66"/>
      <c r="H130" s="66"/>
    </row>
    <row r="131" customFormat="false" ht="15" hidden="false" customHeight="false" outlineLevel="0" collapsed="false">
      <c r="A131" s="66"/>
      <c r="B131" s="66"/>
      <c r="C131" s="66"/>
      <c r="D131" s="66"/>
      <c r="E131" s="66"/>
      <c r="F131" s="66"/>
      <c r="G131" s="66"/>
      <c r="H131" s="66"/>
    </row>
    <row r="132" customFormat="false" ht="15" hidden="false" customHeight="false" outlineLevel="0" collapsed="false">
      <c r="A132" s="66"/>
      <c r="B132" s="66"/>
      <c r="C132" s="66"/>
      <c r="D132" s="66"/>
      <c r="E132" s="66"/>
      <c r="F132" s="66"/>
      <c r="G132" s="66"/>
      <c r="H132" s="66"/>
    </row>
  </sheetData>
  <mergeCells count="8">
    <mergeCell ref="A1:G1"/>
    <mergeCell ref="A2:G2"/>
    <mergeCell ref="A4:A5"/>
    <mergeCell ref="B4:B5"/>
    <mergeCell ref="C4:D4"/>
    <mergeCell ref="E4:E5"/>
    <mergeCell ref="F4:G4"/>
    <mergeCell ref="A48:G48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45"/>
  <sheetViews>
    <sheetView showFormulas="false" showGridLines="true" showRowColHeaders="true" showZeros="true" rightToLeft="false" tabSelected="false" showOutlineSymbols="true" defaultGridColor="true" view="normal" topLeftCell="A95" colorId="64" zoomScale="100" zoomScaleNormal="100" zoomScalePageLayoutView="100" workbookViewId="0">
      <selection pane="topLeft" activeCell="B99" activeCellId="0" sqref="B9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1" width="52.86"/>
    <col collapsed="false" customWidth="true" hidden="false" outlineLevel="0" max="3" min="3" style="1" width="11.43"/>
    <col collapsed="false" customWidth="true" hidden="false" outlineLevel="0" max="4" min="4" style="1" width="25.42"/>
    <col collapsed="false" customWidth="true" hidden="false" outlineLevel="0" max="5" min="5" style="1" width="0.14"/>
    <col collapsed="false" customWidth="true" hidden="true" outlineLevel="0" max="6" min="6" style="1" width="4.71"/>
    <col collapsed="false" customWidth="true" hidden="false" outlineLevel="0" max="257" min="257" style="1" width="6.14"/>
    <col collapsed="false" customWidth="true" hidden="false" outlineLevel="0" max="258" min="258" style="1" width="39.42"/>
    <col collapsed="false" customWidth="true" hidden="false" outlineLevel="0" max="259" min="259" style="1" width="11.43"/>
    <col collapsed="false" customWidth="true" hidden="false" outlineLevel="0" max="260" min="260" style="1" width="9.57"/>
    <col collapsed="false" customWidth="true" hidden="false" outlineLevel="0" max="262" min="262" style="1" width="10.57"/>
    <col collapsed="false" customWidth="true" hidden="false" outlineLevel="0" max="513" min="513" style="1" width="6.14"/>
    <col collapsed="false" customWidth="true" hidden="false" outlineLevel="0" max="514" min="514" style="1" width="39.42"/>
    <col collapsed="false" customWidth="true" hidden="false" outlineLevel="0" max="515" min="515" style="1" width="11.43"/>
    <col collapsed="false" customWidth="true" hidden="false" outlineLevel="0" max="516" min="516" style="1" width="9.57"/>
    <col collapsed="false" customWidth="true" hidden="false" outlineLevel="0" max="518" min="518" style="1" width="10.57"/>
    <col collapsed="false" customWidth="true" hidden="false" outlineLevel="0" max="769" min="769" style="1" width="6.14"/>
    <col collapsed="false" customWidth="true" hidden="false" outlineLevel="0" max="770" min="770" style="1" width="39.42"/>
    <col collapsed="false" customWidth="true" hidden="false" outlineLevel="0" max="771" min="771" style="1" width="11.43"/>
    <col collapsed="false" customWidth="true" hidden="false" outlineLevel="0" max="772" min="772" style="1" width="9.57"/>
    <col collapsed="false" customWidth="true" hidden="false" outlineLevel="0" max="774" min="774" style="1" width="10.57"/>
    <col collapsed="false" customWidth="true" hidden="false" outlineLevel="0" max="1025" min="1025" style="1" width="6.14"/>
    <col collapsed="false" customWidth="true" hidden="false" outlineLevel="0" max="1026" min="1026" style="1" width="39.42"/>
    <col collapsed="false" customWidth="true" hidden="false" outlineLevel="0" max="1027" min="1027" style="1" width="11.43"/>
    <col collapsed="false" customWidth="true" hidden="false" outlineLevel="0" max="1028" min="1028" style="1" width="9.57"/>
    <col collapsed="false" customWidth="true" hidden="false" outlineLevel="0" max="1030" min="1030" style="1" width="10.57"/>
    <col collapsed="false" customWidth="true" hidden="false" outlineLevel="0" max="1281" min="1281" style="1" width="6.14"/>
    <col collapsed="false" customWidth="true" hidden="false" outlineLevel="0" max="1282" min="1282" style="1" width="39.42"/>
    <col collapsed="false" customWidth="true" hidden="false" outlineLevel="0" max="1283" min="1283" style="1" width="11.43"/>
    <col collapsed="false" customWidth="true" hidden="false" outlineLevel="0" max="1284" min="1284" style="1" width="9.57"/>
    <col collapsed="false" customWidth="true" hidden="false" outlineLevel="0" max="1286" min="1286" style="1" width="10.57"/>
    <col collapsed="false" customWidth="true" hidden="false" outlineLevel="0" max="1537" min="1537" style="1" width="6.14"/>
    <col collapsed="false" customWidth="true" hidden="false" outlineLevel="0" max="1538" min="1538" style="1" width="39.42"/>
    <col collapsed="false" customWidth="true" hidden="false" outlineLevel="0" max="1539" min="1539" style="1" width="11.43"/>
    <col collapsed="false" customWidth="true" hidden="false" outlineLevel="0" max="1540" min="1540" style="1" width="9.57"/>
    <col collapsed="false" customWidth="true" hidden="false" outlineLevel="0" max="1542" min="1542" style="1" width="10.57"/>
    <col collapsed="false" customWidth="true" hidden="false" outlineLevel="0" max="1793" min="1793" style="1" width="6.14"/>
    <col collapsed="false" customWidth="true" hidden="false" outlineLevel="0" max="1794" min="1794" style="1" width="39.42"/>
    <col collapsed="false" customWidth="true" hidden="false" outlineLevel="0" max="1795" min="1795" style="1" width="11.43"/>
    <col collapsed="false" customWidth="true" hidden="false" outlineLevel="0" max="1796" min="1796" style="1" width="9.57"/>
    <col collapsed="false" customWidth="true" hidden="false" outlineLevel="0" max="1798" min="1798" style="1" width="10.57"/>
    <col collapsed="false" customWidth="true" hidden="false" outlineLevel="0" max="2049" min="2049" style="1" width="6.14"/>
    <col collapsed="false" customWidth="true" hidden="false" outlineLevel="0" max="2050" min="2050" style="1" width="39.42"/>
    <col collapsed="false" customWidth="true" hidden="false" outlineLevel="0" max="2051" min="2051" style="1" width="11.43"/>
    <col collapsed="false" customWidth="true" hidden="false" outlineLevel="0" max="2052" min="2052" style="1" width="9.57"/>
    <col collapsed="false" customWidth="true" hidden="false" outlineLevel="0" max="2054" min="2054" style="1" width="10.57"/>
    <col collapsed="false" customWidth="true" hidden="false" outlineLevel="0" max="2305" min="2305" style="1" width="6.14"/>
    <col collapsed="false" customWidth="true" hidden="false" outlineLevel="0" max="2306" min="2306" style="1" width="39.42"/>
    <col collapsed="false" customWidth="true" hidden="false" outlineLevel="0" max="2307" min="2307" style="1" width="11.43"/>
    <col collapsed="false" customWidth="true" hidden="false" outlineLevel="0" max="2308" min="2308" style="1" width="9.57"/>
    <col collapsed="false" customWidth="true" hidden="false" outlineLevel="0" max="2310" min="2310" style="1" width="10.57"/>
    <col collapsed="false" customWidth="true" hidden="false" outlineLevel="0" max="2561" min="2561" style="1" width="6.14"/>
    <col collapsed="false" customWidth="true" hidden="false" outlineLevel="0" max="2562" min="2562" style="1" width="39.42"/>
    <col collapsed="false" customWidth="true" hidden="false" outlineLevel="0" max="2563" min="2563" style="1" width="11.43"/>
    <col collapsed="false" customWidth="true" hidden="false" outlineLevel="0" max="2564" min="2564" style="1" width="9.57"/>
    <col collapsed="false" customWidth="true" hidden="false" outlineLevel="0" max="2566" min="2566" style="1" width="10.57"/>
    <col collapsed="false" customWidth="true" hidden="false" outlineLevel="0" max="2817" min="2817" style="1" width="6.14"/>
    <col collapsed="false" customWidth="true" hidden="false" outlineLevel="0" max="2818" min="2818" style="1" width="39.42"/>
    <col collapsed="false" customWidth="true" hidden="false" outlineLevel="0" max="2819" min="2819" style="1" width="11.43"/>
    <col collapsed="false" customWidth="true" hidden="false" outlineLevel="0" max="2820" min="2820" style="1" width="9.57"/>
    <col collapsed="false" customWidth="true" hidden="false" outlineLevel="0" max="2822" min="2822" style="1" width="10.57"/>
    <col collapsed="false" customWidth="true" hidden="false" outlineLevel="0" max="3073" min="3073" style="1" width="6.14"/>
    <col collapsed="false" customWidth="true" hidden="false" outlineLevel="0" max="3074" min="3074" style="1" width="39.42"/>
    <col collapsed="false" customWidth="true" hidden="false" outlineLevel="0" max="3075" min="3075" style="1" width="11.43"/>
    <col collapsed="false" customWidth="true" hidden="false" outlineLevel="0" max="3076" min="3076" style="1" width="9.57"/>
    <col collapsed="false" customWidth="true" hidden="false" outlineLevel="0" max="3078" min="3078" style="1" width="10.57"/>
    <col collapsed="false" customWidth="true" hidden="false" outlineLevel="0" max="3329" min="3329" style="1" width="6.14"/>
    <col collapsed="false" customWidth="true" hidden="false" outlineLevel="0" max="3330" min="3330" style="1" width="39.42"/>
    <col collapsed="false" customWidth="true" hidden="false" outlineLevel="0" max="3331" min="3331" style="1" width="11.43"/>
    <col collapsed="false" customWidth="true" hidden="false" outlineLevel="0" max="3332" min="3332" style="1" width="9.57"/>
    <col collapsed="false" customWidth="true" hidden="false" outlineLevel="0" max="3334" min="3334" style="1" width="10.57"/>
    <col collapsed="false" customWidth="true" hidden="false" outlineLevel="0" max="3585" min="3585" style="1" width="6.14"/>
    <col collapsed="false" customWidth="true" hidden="false" outlineLevel="0" max="3586" min="3586" style="1" width="39.42"/>
    <col collapsed="false" customWidth="true" hidden="false" outlineLevel="0" max="3587" min="3587" style="1" width="11.43"/>
    <col collapsed="false" customWidth="true" hidden="false" outlineLevel="0" max="3588" min="3588" style="1" width="9.57"/>
    <col collapsed="false" customWidth="true" hidden="false" outlineLevel="0" max="3590" min="3590" style="1" width="10.57"/>
    <col collapsed="false" customWidth="true" hidden="false" outlineLevel="0" max="3841" min="3841" style="1" width="6.14"/>
    <col collapsed="false" customWidth="true" hidden="false" outlineLevel="0" max="3842" min="3842" style="1" width="39.42"/>
    <col collapsed="false" customWidth="true" hidden="false" outlineLevel="0" max="3843" min="3843" style="1" width="11.43"/>
    <col collapsed="false" customWidth="true" hidden="false" outlineLevel="0" max="3844" min="3844" style="1" width="9.57"/>
    <col collapsed="false" customWidth="true" hidden="false" outlineLevel="0" max="3846" min="3846" style="1" width="10.57"/>
    <col collapsed="false" customWidth="true" hidden="false" outlineLevel="0" max="4097" min="4097" style="1" width="6.14"/>
    <col collapsed="false" customWidth="true" hidden="false" outlineLevel="0" max="4098" min="4098" style="1" width="39.42"/>
    <col collapsed="false" customWidth="true" hidden="false" outlineLevel="0" max="4099" min="4099" style="1" width="11.43"/>
    <col collapsed="false" customWidth="true" hidden="false" outlineLevel="0" max="4100" min="4100" style="1" width="9.57"/>
    <col collapsed="false" customWidth="true" hidden="false" outlineLevel="0" max="4102" min="4102" style="1" width="10.57"/>
    <col collapsed="false" customWidth="true" hidden="false" outlineLevel="0" max="4353" min="4353" style="1" width="6.14"/>
    <col collapsed="false" customWidth="true" hidden="false" outlineLevel="0" max="4354" min="4354" style="1" width="39.42"/>
    <col collapsed="false" customWidth="true" hidden="false" outlineLevel="0" max="4355" min="4355" style="1" width="11.43"/>
    <col collapsed="false" customWidth="true" hidden="false" outlineLevel="0" max="4356" min="4356" style="1" width="9.57"/>
    <col collapsed="false" customWidth="true" hidden="false" outlineLevel="0" max="4358" min="4358" style="1" width="10.57"/>
    <col collapsed="false" customWidth="true" hidden="false" outlineLevel="0" max="4609" min="4609" style="1" width="6.14"/>
    <col collapsed="false" customWidth="true" hidden="false" outlineLevel="0" max="4610" min="4610" style="1" width="39.42"/>
    <col collapsed="false" customWidth="true" hidden="false" outlineLevel="0" max="4611" min="4611" style="1" width="11.43"/>
    <col collapsed="false" customWidth="true" hidden="false" outlineLevel="0" max="4612" min="4612" style="1" width="9.57"/>
    <col collapsed="false" customWidth="true" hidden="false" outlineLevel="0" max="4614" min="4614" style="1" width="10.57"/>
    <col collapsed="false" customWidth="true" hidden="false" outlineLevel="0" max="4865" min="4865" style="1" width="6.14"/>
    <col collapsed="false" customWidth="true" hidden="false" outlineLevel="0" max="4866" min="4866" style="1" width="39.42"/>
    <col collapsed="false" customWidth="true" hidden="false" outlineLevel="0" max="4867" min="4867" style="1" width="11.43"/>
    <col collapsed="false" customWidth="true" hidden="false" outlineLevel="0" max="4868" min="4868" style="1" width="9.57"/>
    <col collapsed="false" customWidth="true" hidden="false" outlineLevel="0" max="4870" min="4870" style="1" width="10.57"/>
    <col collapsed="false" customWidth="true" hidden="false" outlineLevel="0" max="5121" min="5121" style="1" width="6.14"/>
    <col collapsed="false" customWidth="true" hidden="false" outlineLevel="0" max="5122" min="5122" style="1" width="39.42"/>
    <col collapsed="false" customWidth="true" hidden="false" outlineLevel="0" max="5123" min="5123" style="1" width="11.43"/>
    <col collapsed="false" customWidth="true" hidden="false" outlineLevel="0" max="5124" min="5124" style="1" width="9.57"/>
    <col collapsed="false" customWidth="true" hidden="false" outlineLevel="0" max="5126" min="5126" style="1" width="10.57"/>
    <col collapsed="false" customWidth="true" hidden="false" outlineLevel="0" max="5377" min="5377" style="1" width="6.14"/>
    <col collapsed="false" customWidth="true" hidden="false" outlineLevel="0" max="5378" min="5378" style="1" width="39.42"/>
    <col collapsed="false" customWidth="true" hidden="false" outlineLevel="0" max="5379" min="5379" style="1" width="11.43"/>
    <col collapsed="false" customWidth="true" hidden="false" outlineLevel="0" max="5380" min="5380" style="1" width="9.57"/>
    <col collapsed="false" customWidth="true" hidden="false" outlineLevel="0" max="5382" min="5382" style="1" width="10.57"/>
    <col collapsed="false" customWidth="true" hidden="false" outlineLevel="0" max="5633" min="5633" style="1" width="6.14"/>
    <col collapsed="false" customWidth="true" hidden="false" outlineLevel="0" max="5634" min="5634" style="1" width="39.42"/>
    <col collapsed="false" customWidth="true" hidden="false" outlineLevel="0" max="5635" min="5635" style="1" width="11.43"/>
    <col collapsed="false" customWidth="true" hidden="false" outlineLevel="0" max="5636" min="5636" style="1" width="9.57"/>
    <col collapsed="false" customWidth="true" hidden="false" outlineLevel="0" max="5638" min="5638" style="1" width="10.57"/>
    <col collapsed="false" customWidth="true" hidden="false" outlineLevel="0" max="5889" min="5889" style="1" width="6.14"/>
    <col collapsed="false" customWidth="true" hidden="false" outlineLevel="0" max="5890" min="5890" style="1" width="39.42"/>
    <col collapsed="false" customWidth="true" hidden="false" outlineLevel="0" max="5891" min="5891" style="1" width="11.43"/>
    <col collapsed="false" customWidth="true" hidden="false" outlineLevel="0" max="5892" min="5892" style="1" width="9.57"/>
    <col collapsed="false" customWidth="true" hidden="false" outlineLevel="0" max="5894" min="5894" style="1" width="10.57"/>
    <col collapsed="false" customWidth="true" hidden="false" outlineLevel="0" max="6145" min="6145" style="1" width="6.14"/>
    <col collapsed="false" customWidth="true" hidden="false" outlineLevel="0" max="6146" min="6146" style="1" width="39.42"/>
    <col collapsed="false" customWidth="true" hidden="false" outlineLevel="0" max="6147" min="6147" style="1" width="11.43"/>
    <col collapsed="false" customWidth="true" hidden="false" outlineLevel="0" max="6148" min="6148" style="1" width="9.57"/>
    <col collapsed="false" customWidth="true" hidden="false" outlineLevel="0" max="6150" min="6150" style="1" width="10.57"/>
    <col collapsed="false" customWidth="true" hidden="false" outlineLevel="0" max="6401" min="6401" style="1" width="6.14"/>
    <col collapsed="false" customWidth="true" hidden="false" outlineLevel="0" max="6402" min="6402" style="1" width="39.42"/>
    <col collapsed="false" customWidth="true" hidden="false" outlineLevel="0" max="6403" min="6403" style="1" width="11.43"/>
    <col collapsed="false" customWidth="true" hidden="false" outlineLevel="0" max="6404" min="6404" style="1" width="9.57"/>
    <col collapsed="false" customWidth="true" hidden="false" outlineLevel="0" max="6406" min="6406" style="1" width="10.57"/>
    <col collapsed="false" customWidth="true" hidden="false" outlineLevel="0" max="6657" min="6657" style="1" width="6.14"/>
    <col collapsed="false" customWidth="true" hidden="false" outlineLevel="0" max="6658" min="6658" style="1" width="39.42"/>
    <col collapsed="false" customWidth="true" hidden="false" outlineLevel="0" max="6659" min="6659" style="1" width="11.43"/>
    <col collapsed="false" customWidth="true" hidden="false" outlineLevel="0" max="6660" min="6660" style="1" width="9.57"/>
    <col collapsed="false" customWidth="true" hidden="false" outlineLevel="0" max="6662" min="6662" style="1" width="10.57"/>
    <col collapsed="false" customWidth="true" hidden="false" outlineLevel="0" max="6913" min="6913" style="1" width="6.14"/>
    <col collapsed="false" customWidth="true" hidden="false" outlineLevel="0" max="6914" min="6914" style="1" width="39.42"/>
    <col collapsed="false" customWidth="true" hidden="false" outlineLevel="0" max="6915" min="6915" style="1" width="11.43"/>
    <col collapsed="false" customWidth="true" hidden="false" outlineLevel="0" max="6916" min="6916" style="1" width="9.57"/>
    <col collapsed="false" customWidth="true" hidden="false" outlineLevel="0" max="6918" min="6918" style="1" width="10.57"/>
    <col collapsed="false" customWidth="true" hidden="false" outlineLevel="0" max="7169" min="7169" style="1" width="6.14"/>
    <col collapsed="false" customWidth="true" hidden="false" outlineLevel="0" max="7170" min="7170" style="1" width="39.42"/>
    <col collapsed="false" customWidth="true" hidden="false" outlineLevel="0" max="7171" min="7171" style="1" width="11.43"/>
    <col collapsed="false" customWidth="true" hidden="false" outlineLevel="0" max="7172" min="7172" style="1" width="9.57"/>
    <col collapsed="false" customWidth="true" hidden="false" outlineLevel="0" max="7174" min="7174" style="1" width="10.57"/>
    <col collapsed="false" customWidth="true" hidden="false" outlineLevel="0" max="7425" min="7425" style="1" width="6.14"/>
    <col collapsed="false" customWidth="true" hidden="false" outlineLevel="0" max="7426" min="7426" style="1" width="39.42"/>
    <col collapsed="false" customWidth="true" hidden="false" outlineLevel="0" max="7427" min="7427" style="1" width="11.43"/>
    <col collapsed="false" customWidth="true" hidden="false" outlineLevel="0" max="7428" min="7428" style="1" width="9.57"/>
    <col collapsed="false" customWidth="true" hidden="false" outlineLevel="0" max="7430" min="7430" style="1" width="10.57"/>
    <col collapsed="false" customWidth="true" hidden="false" outlineLevel="0" max="7681" min="7681" style="1" width="6.14"/>
    <col collapsed="false" customWidth="true" hidden="false" outlineLevel="0" max="7682" min="7682" style="1" width="39.42"/>
    <col collapsed="false" customWidth="true" hidden="false" outlineLevel="0" max="7683" min="7683" style="1" width="11.43"/>
    <col collapsed="false" customWidth="true" hidden="false" outlineLevel="0" max="7684" min="7684" style="1" width="9.57"/>
    <col collapsed="false" customWidth="true" hidden="false" outlineLevel="0" max="7686" min="7686" style="1" width="10.57"/>
    <col collapsed="false" customWidth="true" hidden="false" outlineLevel="0" max="7937" min="7937" style="1" width="6.14"/>
    <col collapsed="false" customWidth="true" hidden="false" outlineLevel="0" max="7938" min="7938" style="1" width="39.42"/>
    <col collapsed="false" customWidth="true" hidden="false" outlineLevel="0" max="7939" min="7939" style="1" width="11.43"/>
    <col collapsed="false" customWidth="true" hidden="false" outlineLevel="0" max="7940" min="7940" style="1" width="9.57"/>
    <col collapsed="false" customWidth="true" hidden="false" outlineLevel="0" max="7942" min="7942" style="1" width="10.57"/>
    <col collapsed="false" customWidth="true" hidden="false" outlineLevel="0" max="8193" min="8193" style="1" width="6.14"/>
    <col collapsed="false" customWidth="true" hidden="false" outlineLevel="0" max="8194" min="8194" style="1" width="39.42"/>
    <col collapsed="false" customWidth="true" hidden="false" outlineLevel="0" max="8195" min="8195" style="1" width="11.43"/>
    <col collapsed="false" customWidth="true" hidden="false" outlineLevel="0" max="8196" min="8196" style="1" width="9.57"/>
    <col collapsed="false" customWidth="true" hidden="false" outlineLevel="0" max="8198" min="8198" style="1" width="10.57"/>
    <col collapsed="false" customWidth="true" hidden="false" outlineLevel="0" max="8449" min="8449" style="1" width="6.14"/>
    <col collapsed="false" customWidth="true" hidden="false" outlineLevel="0" max="8450" min="8450" style="1" width="39.42"/>
    <col collapsed="false" customWidth="true" hidden="false" outlineLevel="0" max="8451" min="8451" style="1" width="11.43"/>
    <col collapsed="false" customWidth="true" hidden="false" outlineLevel="0" max="8452" min="8452" style="1" width="9.57"/>
    <col collapsed="false" customWidth="true" hidden="false" outlineLevel="0" max="8454" min="8454" style="1" width="10.57"/>
    <col collapsed="false" customWidth="true" hidden="false" outlineLevel="0" max="8705" min="8705" style="1" width="6.14"/>
    <col collapsed="false" customWidth="true" hidden="false" outlineLevel="0" max="8706" min="8706" style="1" width="39.42"/>
    <col collapsed="false" customWidth="true" hidden="false" outlineLevel="0" max="8707" min="8707" style="1" width="11.43"/>
    <col collapsed="false" customWidth="true" hidden="false" outlineLevel="0" max="8708" min="8708" style="1" width="9.57"/>
    <col collapsed="false" customWidth="true" hidden="false" outlineLevel="0" max="8710" min="8710" style="1" width="10.57"/>
    <col collapsed="false" customWidth="true" hidden="false" outlineLevel="0" max="8961" min="8961" style="1" width="6.14"/>
    <col collapsed="false" customWidth="true" hidden="false" outlineLevel="0" max="8962" min="8962" style="1" width="39.42"/>
    <col collapsed="false" customWidth="true" hidden="false" outlineLevel="0" max="8963" min="8963" style="1" width="11.43"/>
    <col collapsed="false" customWidth="true" hidden="false" outlineLevel="0" max="8964" min="8964" style="1" width="9.57"/>
    <col collapsed="false" customWidth="true" hidden="false" outlineLevel="0" max="8966" min="8966" style="1" width="10.57"/>
    <col collapsed="false" customWidth="true" hidden="false" outlineLevel="0" max="9217" min="9217" style="1" width="6.14"/>
    <col collapsed="false" customWidth="true" hidden="false" outlineLevel="0" max="9218" min="9218" style="1" width="39.42"/>
    <col collapsed="false" customWidth="true" hidden="false" outlineLevel="0" max="9219" min="9219" style="1" width="11.43"/>
    <col collapsed="false" customWidth="true" hidden="false" outlineLevel="0" max="9220" min="9220" style="1" width="9.57"/>
    <col collapsed="false" customWidth="true" hidden="false" outlineLevel="0" max="9222" min="9222" style="1" width="10.57"/>
    <col collapsed="false" customWidth="true" hidden="false" outlineLevel="0" max="9473" min="9473" style="1" width="6.14"/>
    <col collapsed="false" customWidth="true" hidden="false" outlineLevel="0" max="9474" min="9474" style="1" width="39.42"/>
    <col collapsed="false" customWidth="true" hidden="false" outlineLevel="0" max="9475" min="9475" style="1" width="11.43"/>
    <col collapsed="false" customWidth="true" hidden="false" outlineLevel="0" max="9476" min="9476" style="1" width="9.57"/>
    <col collapsed="false" customWidth="true" hidden="false" outlineLevel="0" max="9478" min="9478" style="1" width="10.57"/>
    <col collapsed="false" customWidth="true" hidden="false" outlineLevel="0" max="9729" min="9729" style="1" width="6.14"/>
    <col collapsed="false" customWidth="true" hidden="false" outlineLevel="0" max="9730" min="9730" style="1" width="39.42"/>
    <col collapsed="false" customWidth="true" hidden="false" outlineLevel="0" max="9731" min="9731" style="1" width="11.43"/>
    <col collapsed="false" customWidth="true" hidden="false" outlineLevel="0" max="9732" min="9732" style="1" width="9.57"/>
    <col collapsed="false" customWidth="true" hidden="false" outlineLevel="0" max="9734" min="9734" style="1" width="10.57"/>
    <col collapsed="false" customWidth="true" hidden="false" outlineLevel="0" max="9985" min="9985" style="1" width="6.14"/>
    <col collapsed="false" customWidth="true" hidden="false" outlineLevel="0" max="9986" min="9986" style="1" width="39.42"/>
    <col collapsed="false" customWidth="true" hidden="false" outlineLevel="0" max="9987" min="9987" style="1" width="11.43"/>
    <col collapsed="false" customWidth="true" hidden="false" outlineLevel="0" max="9988" min="9988" style="1" width="9.57"/>
    <col collapsed="false" customWidth="true" hidden="false" outlineLevel="0" max="9990" min="9990" style="1" width="10.57"/>
    <col collapsed="false" customWidth="true" hidden="false" outlineLevel="0" max="10241" min="10241" style="1" width="6.14"/>
    <col collapsed="false" customWidth="true" hidden="false" outlineLevel="0" max="10242" min="10242" style="1" width="39.42"/>
    <col collapsed="false" customWidth="true" hidden="false" outlineLevel="0" max="10243" min="10243" style="1" width="11.43"/>
    <col collapsed="false" customWidth="true" hidden="false" outlineLevel="0" max="10244" min="10244" style="1" width="9.57"/>
    <col collapsed="false" customWidth="true" hidden="false" outlineLevel="0" max="10246" min="10246" style="1" width="10.57"/>
    <col collapsed="false" customWidth="true" hidden="false" outlineLevel="0" max="10497" min="10497" style="1" width="6.14"/>
    <col collapsed="false" customWidth="true" hidden="false" outlineLevel="0" max="10498" min="10498" style="1" width="39.42"/>
    <col collapsed="false" customWidth="true" hidden="false" outlineLevel="0" max="10499" min="10499" style="1" width="11.43"/>
    <col collapsed="false" customWidth="true" hidden="false" outlineLevel="0" max="10500" min="10500" style="1" width="9.57"/>
    <col collapsed="false" customWidth="true" hidden="false" outlineLevel="0" max="10502" min="10502" style="1" width="10.57"/>
    <col collapsed="false" customWidth="true" hidden="false" outlineLevel="0" max="10753" min="10753" style="1" width="6.14"/>
    <col collapsed="false" customWidth="true" hidden="false" outlineLevel="0" max="10754" min="10754" style="1" width="39.42"/>
    <col collapsed="false" customWidth="true" hidden="false" outlineLevel="0" max="10755" min="10755" style="1" width="11.43"/>
    <col collapsed="false" customWidth="true" hidden="false" outlineLevel="0" max="10756" min="10756" style="1" width="9.57"/>
    <col collapsed="false" customWidth="true" hidden="false" outlineLevel="0" max="10758" min="10758" style="1" width="10.57"/>
    <col collapsed="false" customWidth="true" hidden="false" outlineLevel="0" max="11009" min="11009" style="1" width="6.14"/>
    <col collapsed="false" customWidth="true" hidden="false" outlineLevel="0" max="11010" min="11010" style="1" width="39.42"/>
    <col collapsed="false" customWidth="true" hidden="false" outlineLevel="0" max="11011" min="11011" style="1" width="11.43"/>
    <col collapsed="false" customWidth="true" hidden="false" outlineLevel="0" max="11012" min="11012" style="1" width="9.57"/>
    <col collapsed="false" customWidth="true" hidden="false" outlineLevel="0" max="11014" min="11014" style="1" width="10.57"/>
    <col collapsed="false" customWidth="true" hidden="false" outlineLevel="0" max="11265" min="11265" style="1" width="6.14"/>
    <col collapsed="false" customWidth="true" hidden="false" outlineLevel="0" max="11266" min="11266" style="1" width="39.42"/>
    <col collapsed="false" customWidth="true" hidden="false" outlineLevel="0" max="11267" min="11267" style="1" width="11.43"/>
    <col collapsed="false" customWidth="true" hidden="false" outlineLevel="0" max="11268" min="11268" style="1" width="9.57"/>
    <col collapsed="false" customWidth="true" hidden="false" outlineLevel="0" max="11270" min="11270" style="1" width="10.57"/>
    <col collapsed="false" customWidth="true" hidden="false" outlineLevel="0" max="11521" min="11521" style="1" width="6.14"/>
    <col collapsed="false" customWidth="true" hidden="false" outlineLevel="0" max="11522" min="11522" style="1" width="39.42"/>
    <col collapsed="false" customWidth="true" hidden="false" outlineLevel="0" max="11523" min="11523" style="1" width="11.43"/>
    <col collapsed="false" customWidth="true" hidden="false" outlineLevel="0" max="11524" min="11524" style="1" width="9.57"/>
    <col collapsed="false" customWidth="true" hidden="false" outlineLevel="0" max="11526" min="11526" style="1" width="10.57"/>
    <col collapsed="false" customWidth="true" hidden="false" outlineLevel="0" max="11777" min="11777" style="1" width="6.14"/>
    <col collapsed="false" customWidth="true" hidden="false" outlineLevel="0" max="11778" min="11778" style="1" width="39.42"/>
    <col collapsed="false" customWidth="true" hidden="false" outlineLevel="0" max="11779" min="11779" style="1" width="11.43"/>
    <col collapsed="false" customWidth="true" hidden="false" outlineLevel="0" max="11780" min="11780" style="1" width="9.57"/>
    <col collapsed="false" customWidth="true" hidden="false" outlineLevel="0" max="11782" min="11782" style="1" width="10.57"/>
    <col collapsed="false" customWidth="true" hidden="false" outlineLevel="0" max="12033" min="12033" style="1" width="6.14"/>
    <col collapsed="false" customWidth="true" hidden="false" outlineLevel="0" max="12034" min="12034" style="1" width="39.42"/>
    <col collapsed="false" customWidth="true" hidden="false" outlineLevel="0" max="12035" min="12035" style="1" width="11.43"/>
    <col collapsed="false" customWidth="true" hidden="false" outlineLevel="0" max="12036" min="12036" style="1" width="9.57"/>
    <col collapsed="false" customWidth="true" hidden="false" outlineLevel="0" max="12038" min="12038" style="1" width="10.57"/>
    <col collapsed="false" customWidth="true" hidden="false" outlineLevel="0" max="12289" min="12289" style="1" width="6.14"/>
    <col collapsed="false" customWidth="true" hidden="false" outlineLevel="0" max="12290" min="12290" style="1" width="39.42"/>
    <col collapsed="false" customWidth="true" hidden="false" outlineLevel="0" max="12291" min="12291" style="1" width="11.43"/>
    <col collapsed="false" customWidth="true" hidden="false" outlineLevel="0" max="12292" min="12292" style="1" width="9.57"/>
    <col collapsed="false" customWidth="true" hidden="false" outlineLevel="0" max="12294" min="12294" style="1" width="10.57"/>
    <col collapsed="false" customWidth="true" hidden="false" outlineLevel="0" max="12545" min="12545" style="1" width="6.14"/>
    <col collapsed="false" customWidth="true" hidden="false" outlineLevel="0" max="12546" min="12546" style="1" width="39.42"/>
    <col collapsed="false" customWidth="true" hidden="false" outlineLevel="0" max="12547" min="12547" style="1" width="11.43"/>
    <col collapsed="false" customWidth="true" hidden="false" outlineLevel="0" max="12548" min="12548" style="1" width="9.57"/>
    <col collapsed="false" customWidth="true" hidden="false" outlineLevel="0" max="12550" min="12550" style="1" width="10.57"/>
    <col collapsed="false" customWidth="true" hidden="false" outlineLevel="0" max="12801" min="12801" style="1" width="6.14"/>
    <col collapsed="false" customWidth="true" hidden="false" outlineLevel="0" max="12802" min="12802" style="1" width="39.42"/>
    <col collapsed="false" customWidth="true" hidden="false" outlineLevel="0" max="12803" min="12803" style="1" width="11.43"/>
    <col collapsed="false" customWidth="true" hidden="false" outlineLevel="0" max="12804" min="12804" style="1" width="9.57"/>
    <col collapsed="false" customWidth="true" hidden="false" outlineLevel="0" max="12806" min="12806" style="1" width="10.57"/>
    <col collapsed="false" customWidth="true" hidden="false" outlineLevel="0" max="13057" min="13057" style="1" width="6.14"/>
    <col collapsed="false" customWidth="true" hidden="false" outlineLevel="0" max="13058" min="13058" style="1" width="39.42"/>
    <col collapsed="false" customWidth="true" hidden="false" outlineLevel="0" max="13059" min="13059" style="1" width="11.43"/>
    <col collapsed="false" customWidth="true" hidden="false" outlineLevel="0" max="13060" min="13060" style="1" width="9.57"/>
    <col collapsed="false" customWidth="true" hidden="false" outlineLevel="0" max="13062" min="13062" style="1" width="10.57"/>
    <col collapsed="false" customWidth="true" hidden="false" outlineLevel="0" max="13313" min="13313" style="1" width="6.14"/>
    <col collapsed="false" customWidth="true" hidden="false" outlineLevel="0" max="13314" min="13314" style="1" width="39.42"/>
    <col collapsed="false" customWidth="true" hidden="false" outlineLevel="0" max="13315" min="13315" style="1" width="11.43"/>
    <col collapsed="false" customWidth="true" hidden="false" outlineLevel="0" max="13316" min="13316" style="1" width="9.57"/>
    <col collapsed="false" customWidth="true" hidden="false" outlineLevel="0" max="13318" min="13318" style="1" width="10.57"/>
    <col collapsed="false" customWidth="true" hidden="false" outlineLevel="0" max="13569" min="13569" style="1" width="6.14"/>
    <col collapsed="false" customWidth="true" hidden="false" outlineLevel="0" max="13570" min="13570" style="1" width="39.42"/>
    <col collapsed="false" customWidth="true" hidden="false" outlineLevel="0" max="13571" min="13571" style="1" width="11.43"/>
    <col collapsed="false" customWidth="true" hidden="false" outlineLevel="0" max="13572" min="13572" style="1" width="9.57"/>
    <col collapsed="false" customWidth="true" hidden="false" outlineLevel="0" max="13574" min="13574" style="1" width="10.57"/>
    <col collapsed="false" customWidth="true" hidden="false" outlineLevel="0" max="13825" min="13825" style="1" width="6.14"/>
    <col collapsed="false" customWidth="true" hidden="false" outlineLevel="0" max="13826" min="13826" style="1" width="39.42"/>
    <col collapsed="false" customWidth="true" hidden="false" outlineLevel="0" max="13827" min="13827" style="1" width="11.43"/>
    <col collapsed="false" customWidth="true" hidden="false" outlineLevel="0" max="13828" min="13828" style="1" width="9.57"/>
    <col collapsed="false" customWidth="true" hidden="false" outlineLevel="0" max="13830" min="13830" style="1" width="10.57"/>
    <col collapsed="false" customWidth="true" hidden="false" outlineLevel="0" max="14081" min="14081" style="1" width="6.14"/>
    <col collapsed="false" customWidth="true" hidden="false" outlineLevel="0" max="14082" min="14082" style="1" width="39.42"/>
    <col collapsed="false" customWidth="true" hidden="false" outlineLevel="0" max="14083" min="14083" style="1" width="11.43"/>
    <col collapsed="false" customWidth="true" hidden="false" outlineLevel="0" max="14084" min="14084" style="1" width="9.57"/>
    <col collapsed="false" customWidth="true" hidden="false" outlineLevel="0" max="14086" min="14086" style="1" width="10.57"/>
    <col collapsed="false" customWidth="true" hidden="false" outlineLevel="0" max="14337" min="14337" style="1" width="6.14"/>
    <col collapsed="false" customWidth="true" hidden="false" outlineLevel="0" max="14338" min="14338" style="1" width="39.42"/>
    <col collapsed="false" customWidth="true" hidden="false" outlineLevel="0" max="14339" min="14339" style="1" width="11.43"/>
    <col collapsed="false" customWidth="true" hidden="false" outlineLevel="0" max="14340" min="14340" style="1" width="9.57"/>
    <col collapsed="false" customWidth="true" hidden="false" outlineLevel="0" max="14342" min="14342" style="1" width="10.57"/>
    <col collapsed="false" customWidth="true" hidden="false" outlineLevel="0" max="14593" min="14593" style="1" width="6.14"/>
    <col collapsed="false" customWidth="true" hidden="false" outlineLevel="0" max="14594" min="14594" style="1" width="39.42"/>
    <col collapsed="false" customWidth="true" hidden="false" outlineLevel="0" max="14595" min="14595" style="1" width="11.43"/>
    <col collapsed="false" customWidth="true" hidden="false" outlineLevel="0" max="14596" min="14596" style="1" width="9.57"/>
    <col collapsed="false" customWidth="true" hidden="false" outlineLevel="0" max="14598" min="14598" style="1" width="10.57"/>
    <col collapsed="false" customWidth="true" hidden="false" outlineLevel="0" max="14849" min="14849" style="1" width="6.14"/>
    <col collapsed="false" customWidth="true" hidden="false" outlineLevel="0" max="14850" min="14850" style="1" width="39.42"/>
    <col collapsed="false" customWidth="true" hidden="false" outlineLevel="0" max="14851" min="14851" style="1" width="11.43"/>
    <col collapsed="false" customWidth="true" hidden="false" outlineLevel="0" max="14852" min="14852" style="1" width="9.57"/>
    <col collapsed="false" customWidth="true" hidden="false" outlineLevel="0" max="14854" min="14854" style="1" width="10.57"/>
    <col collapsed="false" customWidth="true" hidden="false" outlineLevel="0" max="15105" min="15105" style="1" width="6.14"/>
    <col collapsed="false" customWidth="true" hidden="false" outlineLevel="0" max="15106" min="15106" style="1" width="39.42"/>
    <col collapsed="false" customWidth="true" hidden="false" outlineLevel="0" max="15107" min="15107" style="1" width="11.43"/>
    <col collapsed="false" customWidth="true" hidden="false" outlineLevel="0" max="15108" min="15108" style="1" width="9.57"/>
    <col collapsed="false" customWidth="true" hidden="false" outlineLevel="0" max="15110" min="15110" style="1" width="10.57"/>
    <col collapsed="false" customWidth="true" hidden="false" outlineLevel="0" max="15361" min="15361" style="1" width="6.14"/>
    <col collapsed="false" customWidth="true" hidden="false" outlineLevel="0" max="15362" min="15362" style="1" width="39.42"/>
    <col collapsed="false" customWidth="true" hidden="false" outlineLevel="0" max="15363" min="15363" style="1" width="11.43"/>
    <col collapsed="false" customWidth="true" hidden="false" outlineLevel="0" max="15364" min="15364" style="1" width="9.57"/>
    <col collapsed="false" customWidth="true" hidden="false" outlineLevel="0" max="15366" min="15366" style="1" width="10.57"/>
    <col collapsed="false" customWidth="true" hidden="false" outlineLevel="0" max="15617" min="15617" style="1" width="6.14"/>
    <col collapsed="false" customWidth="true" hidden="false" outlineLevel="0" max="15618" min="15618" style="1" width="39.42"/>
    <col collapsed="false" customWidth="true" hidden="false" outlineLevel="0" max="15619" min="15619" style="1" width="11.43"/>
    <col collapsed="false" customWidth="true" hidden="false" outlineLevel="0" max="15620" min="15620" style="1" width="9.57"/>
    <col collapsed="false" customWidth="true" hidden="false" outlineLevel="0" max="15622" min="15622" style="1" width="10.57"/>
    <col collapsed="false" customWidth="true" hidden="false" outlineLevel="0" max="15873" min="15873" style="1" width="6.14"/>
    <col collapsed="false" customWidth="true" hidden="false" outlineLevel="0" max="15874" min="15874" style="1" width="39.42"/>
    <col collapsed="false" customWidth="true" hidden="false" outlineLevel="0" max="15875" min="15875" style="1" width="11.43"/>
    <col collapsed="false" customWidth="true" hidden="false" outlineLevel="0" max="15876" min="15876" style="1" width="9.57"/>
    <col collapsed="false" customWidth="true" hidden="false" outlineLevel="0" max="15878" min="15878" style="1" width="10.57"/>
    <col collapsed="false" customWidth="true" hidden="false" outlineLevel="0" max="16129" min="16129" style="1" width="6.14"/>
    <col collapsed="false" customWidth="true" hidden="false" outlineLevel="0" max="16130" min="16130" style="1" width="39.42"/>
    <col collapsed="false" customWidth="true" hidden="false" outlineLevel="0" max="16131" min="16131" style="1" width="11.43"/>
    <col collapsed="false" customWidth="true" hidden="false" outlineLevel="0" max="16132" min="16132" style="1" width="9.57"/>
    <col collapsed="false" customWidth="true" hidden="false" outlineLevel="0" max="16134" min="16134" style="1" width="10.57"/>
  </cols>
  <sheetData>
    <row r="1" customFormat="false" ht="15" hidden="false" customHeight="false" outlineLevel="0" collapsed="false">
      <c r="A1" s="67" t="n">
        <v>9</v>
      </c>
      <c r="B1" s="67"/>
      <c r="C1" s="67"/>
      <c r="D1" s="67"/>
      <c r="E1" s="67"/>
      <c r="F1" s="67"/>
    </row>
    <row r="2" customFormat="false" ht="50.25" hidden="false" customHeight="true" outlineLevel="0" collapsed="false">
      <c r="A2" s="5" t="s">
        <v>153</v>
      </c>
      <c r="B2" s="5"/>
      <c r="C2" s="5"/>
      <c r="D2" s="5"/>
      <c r="E2" s="5"/>
      <c r="F2" s="5"/>
    </row>
    <row r="3" customFormat="false" ht="15" hidden="false" customHeight="false" outlineLevel="0" collapsed="false">
      <c r="A3" s="6" t="s">
        <v>4</v>
      </c>
      <c r="B3" s="2"/>
      <c r="C3" s="2"/>
      <c r="D3" s="2"/>
      <c r="E3" s="2"/>
      <c r="F3" s="2"/>
    </row>
    <row r="4" customFormat="false" ht="25.5" hidden="false" customHeight="true" outlineLevel="0" collapsed="false">
      <c r="A4" s="156" t="s">
        <v>5</v>
      </c>
      <c r="B4" s="157" t="s">
        <v>6</v>
      </c>
      <c r="C4" s="9" t="s">
        <v>7</v>
      </c>
      <c r="D4" s="9"/>
      <c r="E4" s="10"/>
      <c r="F4" s="10"/>
    </row>
    <row r="5" customFormat="false" ht="25.35" hidden="false" customHeight="false" outlineLevel="0" collapsed="false">
      <c r="A5" s="156"/>
      <c r="B5" s="157"/>
      <c r="C5" s="11" t="s">
        <v>8</v>
      </c>
      <c r="D5" s="11" t="s">
        <v>9</v>
      </c>
      <c r="E5" s="12"/>
      <c r="F5" s="12"/>
    </row>
    <row r="6" customFormat="false" ht="15" hidden="false" customHeight="false" outlineLevel="0" collapsed="false">
      <c r="A6" s="13" t="s">
        <v>10</v>
      </c>
      <c r="B6" s="14" t="n">
        <v>2</v>
      </c>
      <c r="C6" s="14" t="n">
        <v>3</v>
      </c>
      <c r="D6" s="8" t="n">
        <v>4</v>
      </c>
      <c r="E6" s="15"/>
      <c r="F6" s="15"/>
    </row>
    <row r="7" customFormat="false" ht="15" hidden="false" customHeight="false" outlineLevel="0" collapsed="false">
      <c r="A7" s="16"/>
      <c r="B7" s="17" t="s">
        <v>11</v>
      </c>
      <c r="C7" s="18"/>
      <c r="D7" s="18"/>
      <c r="E7" s="15"/>
      <c r="F7" s="15"/>
    </row>
    <row r="8" customFormat="false" ht="15" hidden="false" customHeight="false" outlineLevel="0" collapsed="false">
      <c r="A8" s="19" t="s">
        <v>10</v>
      </c>
      <c r="B8" s="20" t="s">
        <v>12</v>
      </c>
      <c r="C8" s="21" t="n">
        <f aca="false">C9+C15+C16+C19</f>
        <v>126668.593</v>
      </c>
      <c r="D8" s="79" t="n">
        <f aca="false">C8/C91*1000</f>
        <v>1883.57585986409</v>
      </c>
      <c r="E8" s="23"/>
      <c r="F8" s="24"/>
    </row>
    <row r="9" customFormat="false" ht="15" hidden="false" customHeight="false" outlineLevel="0" collapsed="false">
      <c r="A9" s="25" t="s">
        <v>13</v>
      </c>
      <c r="B9" s="26" t="s">
        <v>14</v>
      </c>
      <c r="C9" s="27" t="n">
        <f aca="false">C10+C11+C12+C13+C14</f>
        <v>97089.355</v>
      </c>
      <c r="D9" s="28" t="n">
        <f aca="false">C9/C91*1000</f>
        <v>1443.7293491353</v>
      </c>
      <c r="E9" s="29"/>
      <c r="F9" s="24"/>
    </row>
    <row r="10" customFormat="false" ht="15" hidden="false" customHeight="false" outlineLevel="0" collapsed="false">
      <c r="A10" s="30" t="s">
        <v>15</v>
      </c>
      <c r="B10" s="31" t="s">
        <v>16</v>
      </c>
      <c r="C10" s="27" t="n">
        <v>72374.759</v>
      </c>
      <c r="D10" s="28" t="n">
        <f aca="false">C10/C91*1000</f>
        <v>1076.22059807581</v>
      </c>
      <c r="E10" s="29"/>
      <c r="F10" s="24"/>
    </row>
    <row r="11" customFormat="false" ht="15" hidden="false" customHeight="false" outlineLevel="0" collapsed="false">
      <c r="A11" s="30" t="s">
        <v>17</v>
      </c>
      <c r="B11" s="31" t="s">
        <v>18</v>
      </c>
      <c r="C11" s="27" t="n">
        <v>18432.969</v>
      </c>
      <c r="D11" s="28" t="n">
        <f aca="false">C11/C91*1000</f>
        <v>274.100269148984</v>
      </c>
      <c r="E11" s="29"/>
      <c r="F11" s="24"/>
    </row>
    <row r="12" customFormat="false" ht="15" hidden="false" customHeight="false" outlineLevel="0" collapsed="false">
      <c r="A12" s="25" t="s">
        <v>19</v>
      </c>
      <c r="B12" s="31" t="s">
        <v>20</v>
      </c>
      <c r="C12" s="27" t="n">
        <v>0</v>
      </c>
      <c r="D12" s="28" t="n">
        <v>0</v>
      </c>
      <c r="E12" s="29"/>
      <c r="F12" s="24"/>
    </row>
    <row r="13" customFormat="false" ht="17.25" hidden="false" customHeight="true" outlineLevel="0" collapsed="false">
      <c r="A13" s="25" t="s">
        <v>21</v>
      </c>
      <c r="B13" s="32" t="s">
        <v>22</v>
      </c>
      <c r="C13" s="27" t="n">
        <v>4847.096</v>
      </c>
      <c r="D13" s="28" t="n">
        <f aca="false">C13/C91*1000</f>
        <v>72.0768487263751</v>
      </c>
      <c r="E13" s="29"/>
      <c r="F13" s="24"/>
    </row>
    <row r="14" customFormat="false" ht="15" hidden="false" customHeight="false" outlineLevel="0" collapsed="false">
      <c r="A14" s="25" t="s">
        <v>23</v>
      </c>
      <c r="B14" s="32" t="s">
        <v>24</v>
      </c>
      <c r="C14" s="27" t="n">
        <v>1434.531</v>
      </c>
      <c r="D14" s="28" t="n">
        <f aca="false">C14/C91*1000</f>
        <v>21.3316331841366</v>
      </c>
      <c r="E14" s="29"/>
      <c r="F14" s="24"/>
    </row>
    <row r="15" customFormat="false" ht="23.85" hidden="false" customHeight="false" outlineLevel="0" collapsed="false">
      <c r="A15" s="25" t="s">
        <v>25</v>
      </c>
      <c r="B15" s="33" t="s">
        <v>26</v>
      </c>
      <c r="C15" s="27" t="n">
        <v>16190.818</v>
      </c>
      <c r="D15" s="28" t="n">
        <f aca="false">C15/C91*1000</f>
        <v>240.759238055584</v>
      </c>
      <c r="E15" s="29"/>
      <c r="F15" s="24"/>
    </row>
    <row r="16" customFormat="false" ht="15" hidden="false" customHeight="false" outlineLevel="0" collapsed="false">
      <c r="A16" s="25" t="s">
        <v>27</v>
      </c>
      <c r="B16" s="26" t="s">
        <v>28</v>
      </c>
      <c r="C16" s="27" t="n">
        <f aca="false">C17+C18</f>
        <v>2067.478</v>
      </c>
      <c r="D16" s="28" t="n">
        <f aca="false">C16/C91*1000</f>
        <v>30.7436244405121</v>
      </c>
      <c r="E16" s="29"/>
      <c r="F16" s="24"/>
    </row>
    <row r="17" customFormat="false" ht="15" hidden="false" customHeight="false" outlineLevel="0" collapsed="false">
      <c r="A17" s="30" t="s">
        <v>29</v>
      </c>
      <c r="B17" s="31" t="s">
        <v>30</v>
      </c>
      <c r="C17" s="27" t="n">
        <v>1831.897</v>
      </c>
      <c r="D17" s="28" t="n">
        <f aca="false">C17/C91*1000</f>
        <v>27.2405091525525</v>
      </c>
      <c r="E17" s="29"/>
      <c r="F17" s="24"/>
    </row>
    <row r="18" customFormat="false" ht="15" hidden="false" customHeight="false" outlineLevel="0" collapsed="false">
      <c r="A18" s="30" t="s">
        <v>31</v>
      </c>
      <c r="B18" s="31" t="s">
        <v>32</v>
      </c>
      <c r="C18" s="27" t="n">
        <v>235.581</v>
      </c>
      <c r="D18" s="28" t="n">
        <f aca="false">C18/C91*1000</f>
        <v>3.50311528795967</v>
      </c>
      <c r="E18" s="29"/>
      <c r="F18" s="24"/>
    </row>
    <row r="19" customFormat="false" ht="15" hidden="false" customHeight="false" outlineLevel="0" collapsed="false">
      <c r="A19" s="25" t="s">
        <v>33</v>
      </c>
      <c r="B19" s="26" t="s">
        <v>34</v>
      </c>
      <c r="C19" s="27" t="n">
        <f aca="false">C20+C21</f>
        <v>11320.942</v>
      </c>
      <c r="D19" s="28" t="n">
        <f aca="false">C19/C91*1000</f>
        <v>168.343648232687</v>
      </c>
      <c r="E19" s="29"/>
      <c r="F19" s="24"/>
    </row>
    <row r="20" customFormat="false" ht="28.5" hidden="false" customHeight="true" outlineLevel="0" collapsed="false">
      <c r="A20" s="30" t="s">
        <v>35</v>
      </c>
      <c r="B20" s="32" t="s">
        <v>36</v>
      </c>
      <c r="C20" s="27" t="n">
        <v>8810.339</v>
      </c>
      <c r="D20" s="28" t="n">
        <f aca="false">C20/C91*1000</f>
        <v>131.010706478907</v>
      </c>
      <c r="E20" s="29"/>
      <c r="F20" s="24"/>
    </row>
    <row r="21" customFormat="false" ht="15" hidden="false" customHeight="false" outlineLevel="0" collapsed="false">
      <c r="A21" s="30" t="s">
        <v>37</v>
      </c>
      <c r="B21" s="31" t="s">
        <v>38</v>
      </c>
      <c r="C21" s="27" t="n">
        <v>2510.603</v>
      </c>
      <c r="D21" s="28" t="n">
        <f aca="false">C21/C91*1000</f>
        <v>37.3329417537807</v>
      </c>
      <c r="E21" s="29"/>
      <c r="F21" s="24"/>
    </row>
    <row r="22" customFormat="false" ht="15" hidden="false" customHeight="false" outlineLevel="0" collapsed="false">
      <c r="A22" s="34" t="s">
        <v>39</v>
      </c>
      <c r="B22" s="26" t="s">
        <v>40</v>
      </c>
      <c r="C22" s="80" t="n">
        <f aca="false">C23+C24</f>
        <v>5978.41</v>
      </c>
      <c r="D22" s="28" t="n">
        <f aca="false">C22/C91*1000</f>
        <v>88.8996118901396</v>
      </c>
      <c r="E22" s="23"/>
      <c r="F22" s="24"/>
    </row>
    <row r="23" customFormat="false" ht="25.35" hidden="false" customHeight="false" outlineLevel="0" collapsed="false">
      <c r="A23" s="30" t="s">
        <v>41</v>
      </c>
      <c r="B23" s="32" t="s">
        <v>36</v>
      </c>
      <c r="C23" s="27" t="n">
        <v>4446.707</v>
      </c>
      <c r="D23" s="28" t="n">
        <f aca="false">C23/C91*1000</f>
        <v>66.1230204166605</v>
      </c>
      <c r="E23" s="29"/>
      <c r="F23" s="24"/>
    </row>
    <row r="24" customFormat="false" ht="15" hidden="false" customHeight="false" outlineLevel="0" collapsed="false">
      <c r="A24" s="30" t="s">
        <v>42</v>
      </c>
      <c r="B24" s="31" t="s">
        <v>38</v>
      </c>
      <c r="C24" s="27" t="n">
        <v>1531.703</v>
      </c>
      <c r="D24" s="28" t="n">
        <f aca="false">C24/C91*1000</f>
        <v>22.7765914734792</v>
      </c>
      <c r="E24" s="29"/>
      <c r="F24" s="24"/>
    </row>
    <row r="25" customFormat="false" ht="15" hidden="false" customHeight="false" outlineLevel="0" collapsed="false">
      <c r="A25" s="36" t="s">
        <v>43</v>
      </c>
      <c r="B25" s="37" t="s">
        <v>44</v>
      </c>
      <c r="C25" s="35" t="n">
        <f aca="false">C8+C22</f>
        <v>132647.003</v>
      </c>
      <c r="D25" s="41" t="n">
        <f aca="false">C25/C91*1000</f>
        <v>1972.47547175423</v>
      </c>
      <c r="E25" s="24"/>
      <c r="F25" s="74"/>
    </row>
    <row r="26" customFormat="false" ht="15" hidden="false" customHeight="false" outlineLevel="0" collapsed="false">
      <c r="A26" s="34" t="s">
        <v>45</v>
      </c>
      <c r="B26" s="26" t="s">
        <v>46</v>
      </c>
      <c r="C26" s="27" t="n">
        <v>0</v>
      </c>
      <c r="D26" s="28" t="n">
        <v>0</v>
      </c>
      <c r="E26" s="24"/>
      <c r="F26" s="24"/>
    </row>
    <row r="27" customFormat="false" ht="15" hidden="false" customHeight="false" outlineLevel="0" collapsed="false">
      <c r="A27" s="34" t="s">
        <v>47</v>
      </c>
      <c r="B27" s="26" t="s">
        <v>48</v>
      </c>
      <c r="C27" s="80" t="n">
        <f aca="false">C28+C29+C30</f>
        <v>5952.981</v>
      </c>
      <c r="D27" s="28" t="n">
        <f aca="false">C27/C91*1000</f>
        <v>88.5214798733067</v>
      </c>
      <c r="E27" s="24"/>
      <c r="F27" s="24"/>
    </row>
    <row r="28" customFormat="false" ht="15" hidden="false" customHeight="false" outlineLevel="0" collapsed="false">
      <c r="A28" s="25" t="s">
        <v>49</v>
      </c>
      <c r="B28" s="31" t="s">
        <v>50</v>
      </c>
      <c r="C28" s="27" t="n">
        <v>1071.537</v>
      </c>
      <c r="D28" s="28" t="n">
        <f aca="false">C28/C91*1000</f>
        <v>15.9338726226412</v>
      </c>
      <c r="E28" s="24"/>
      <c r="F28" s="24"/>
    </row>
    <row r="29" customFormat="false" ht="17.25" hidden="false" customHeight="true" outlineLevel="0" collapsed="false">
      <c r="A29" s="25" t="s">
        <v>51</v>
      </c>
      <c r="B29" s="32" t="s">
        <v>52</v>
      </c>
      <c r="C29" s="27" t="n">
        <v>0</v>
      </c>
      <c r="D29" s="28" t="n">
        <f aca="false">C29/C91*1000</f>
        <v>0</v>
      </c>
      <c r="E29" s="24"/>
      <c r="F29" s="24"/>
    </row>
    <row r="30" customFormat="false" ht="15" hidden="false" customHeight="false" outlineLevel="0" collapsed="false">
      <c r="A30" s="25" t="s">
        <v>53</v>
      </c>
      <c r="B30" s="33" t="s">
        <v>54</v>
      </c>
      <c r="C30" s="27" t="n">
        <v>4881.444</v>
      </c>
      <c r="D30" s="28" t="n">
        <f aca="false">C30/C91*1000</f>
        <v>72.5876072506654</v>
      </c>
      <c r="E30" s="24"/>
      <c r="F30" s="24"/>
    </row>
    <row r="31" customFormat="false" ht="23.85" hidden="false" customHeight="false" outlineLevel="0" collapsed="false">
      <c r="A31" s="39" t="s">
        <v>55</v>
      </c>
      <c r="B31" s="37" t="s">
        <v>56</v>
      </c>
      <c r="C31" s="35" t="n">
        <f aca="false">C25+C26+C27</f>
        <v>138599.984</v>
      </c>
      <c r="D31" s="43" t="n">
        <f aca="false">C31/C91*1000</f>
        <v>2060.99695162753</v>
      </c>
      <c r="E31" s="24"/>
      <c r="F31" s="24"/>
    </row>
    <row r="32" customFormat="false" ht="24.75" hidden="false" customHeight="true" outlineLevel="0" collapsed="false">
      <c r="A32" s="39" t="s">
        <v>57</v>
      </c>
      <c r="B32" s="37" t="s">
        <v>58</v>
      </c>
      <c r="C32" s="40" t="s">
        <v>59</v>
      </c>
      <c r="D32" s="41" t="n">
        <f aca="false">C31/C91*1000</f>
        <v>2060.99695162753</v>
      </c>
      <c r="E32" s="15"/>
      <c r="F32" s="24"/>
    </row>
    <row r="33" customFormat="false" ht="15" hidden="false" customHeight="false" outlineLevel="0" collapsed="false">
      <c r="A33" s="39"/>
      <c r="B33" s="42" t="s">
        <v>60</v>
      </c>
      <c r="C33" s="40"/>
      <c r="D33" s="41"/>
      <c r="E33" s="15"/>
      <c r="F33" s="24"/>
    </row>
    <row r="34" customFormat="false" ht="15" hidden="false" customHeight="false" outlineLevel="0" collapsed="false">
      <c r="A34" s="19" t="s">
        <v>61</v>
      </c>
      <c r="B34" s="20" t="s">
        <v>12</v>
      </c>
      <c r="C34" s="53" t="n">
        <f aca="false">C35+C40+C41+C44</f>
        <v>32043.814</v>
      </c>
      <c r="D34" s="43" t="n">
        <f aca="false">C34/C94*1000</f>
        <v>690.138355839848</v>
      </c>
      <c r="E34" s="15"/>
      <c r="F34" s="24"/>
    </row>
    <row r="35" customFormat="false" ht="15" hidden="false" customHeight="false" outlineLevel="0" collapsed="false">
      <c r="A35" s="25" t="s">
        <v>62</v>
      </c>
      <c r="B35" s="26" t="s">
        <v>14</v>
      </c>
      <c r="C35" s="53" t="n">
        <f aca="false">C36+C37+C38+C39</f>
        <v>26601.976</v>
      </c>
      <c r="D35" s="43" t="n">
        <f aca="false">C35/C94*1000</f>
        <v>572.935667980444</v>
      </c>
      <c r="E35" s="15"/>
      <c r="F35" s="24"/>
    </row>
    <row r="36" customFormat="false" ht="15" hidden="false" customHeight="false" outlineLevel="0" collapsed="false">
      <c r="A36" s="25" t="s">
        <v>63</v>
      </c>
      <c r="B36" s="31" t="s">
        <v>18</v>
      </c>
      <c r="C36" s="53" t="n">
        <v>0</v>
      </c>
      <c r="D36" s="43" t="n">
        <f aca="false">C36/C94*1000</f>
        <v>0</v>
      </c>
      <c r="E36" s="15"/>
      <c r="F36" s="24"/>
    </row>
    <row r="37" customFormat="false" ht="15" hidden="false" customHeight="false" outlineLevel="0" collapsed="false">
      <c r="A37" s="25" t="s">
        <v>64</v>
      </c>
      <c r="B37" s="32" t="s">
        <v>22</v>
      </c>
      <c r="C37" s="53" t="n">
        <v>3.758</v>
      </c>
      <c r="D37" s="43" t="n">
        <f aca="false">C37/C94*1000</f>
        <v>0.0809373048179018</v>
      </c>
      <c r="E37" s="15"/>
      <c r="F37" s="24"/>
    </row>
    <row r="38" customFormat="false" ht="23.85" hidden="false" customHeight="false" outlineLevel="0" collapsed="false">
      <c r="A38" s="25" t="s">
        <v>65</v>
      </c>
      <c r="B38" s="33" t="s">
        <v>66</v>
      </c>
      <c r="C38" s="40" t="n">
        <v>22809.971</v>
      </c>
      <c r="D38" s="43" t="n">
        <f aca="false">C38/C94*1000</f>
        <v>491.265986086882</v>
      </c>
      <c r="E38" s="15"/>
      <c r="F38" s="24"/>
    </row>
    <row r="39" customFormat="false" ht="15" hidden="false" customHeight="false" outlineLevel="0" collapsed="false">
      <c r="A39" s="25" t="s">
        <v>67</v>
      </c>
      <c r="B39" s="32" t="s">
        <v>24</v>
      </c>
      <c r="C39" s="40" t="n">
        <v>3788.247</v>
      </c>
      <c r="D39" s="43" t="n">
        <f aca="false">C39/C94*1000</f>
        <v>81.5887445887446</v>
      </c>
      <c r="E39" s="15"/>
      <c r="F39" s="24"/>
    </row>
    <row r="40" customFormat="false" ht="23.85" hidden="false" customHeight="false" outlineLevel="0" collapsed="false">
      <c r="A40" s="25" t="s">
        <v>68</v>
      </c>
      <c r="B40" s="33" t="s">
        <v>26</v>
      </c>
      <c r="C40" s="40" t="n">
        <v>3914.504</v>
      </c>
      <c r="D40" s="43" t="n">
        <f aca="false">C40/C94*1000</f>
        <v>84.3079838900734</v>
      </c>
      <c r="E40" s="15"/>
      <c r="F40" s="24"/>
    </row>
    <row r="41" customFormat="false" ht="15" hidden="false" customHeight="false" outlineLevel="0" collapsed="false">
      <c r="A41" s="25" t="s">
        <v>69</v>
      </c>
      <c r="B41" s="26" t="s">
        <v>28</v>
      </c>
      <c r="C41" s="40" t="n">
        <f aca="false">C42+C43</f>
        <v>379.474</v>
      </c>
      <c r="D41" s="43" t="n">
        <f aca="false">C41/C94*1000</f>
        <v>8.17285865047059</v>
      </c>
      <c r="E41" s="15"/>
      <c r="F41" s="24"/>
    </row>
    <row r="42" customFormat="false" ht="15" hidden="false" customHeight="false" outlineLevel="0" collapsed="false">
      <c r="A42" s="25" t="s">
        <v>70</v>
      </c>
      <c r="B42" s="31" t="s">
        <v>30</v>
      </c>
      <c r="C42" s="40" t="n">
        <v>379.474</v>
      </c>
      <c r="D42" s="43" t="n">
        <f aca="false">C42/C94*1000</f>
        <v>8.17285865047059</v>
      </c>
      <c r="E42" s="15"/>
      <c r="F42" s="24"/>
    </row>
    <row r="43" customFormat="false" ht="15" hidden="false" customHeight="false" outlineLevel="0" collapsed="false">
      <c r="A43" s="25" t="s">
        <v>71</v>
      </c>
      <c r="B43" s="31" t="s">
        <v>32</v>
      </c>
      <c r="C43" s="53" t="n">
        <v>0</v>
      </c>
      <c r="D43" s="43" t="n">
        <f aca="false">C43/C94*1000</f>
        <v>0</v>
      </c>
      <c r="E43" s="15"/>
      <c r="F43" s="24"/>
    </row>
    <row r="44" customFormat="false" ht="15" hidden="false" customHeight="false" outlineLevel="0" collapsed="false">
      <c r="A44" s="25" t="s">
        <v>72</v>
      </c>
      <c r="B44" s="26" t="s">
        <v>34</v>
      </c>
      <c r="C44" s="40" t="n">
        <f aca="false">C45+C46</f>
        <v>1147.86</v>
      </c>
      <c r="D44" s="43" t="n">
        <f aca="false">C44/C94*1000</f>
        <v>24.7218453188602</v>
      </c>
      <c r="E44" s="15"/>
      <c r="F44" s="24"/>
    </row>
    <row r="45" customFormat="false" ht="27.75" hidden="false" customHeight="true" outlineLevel="0" collapsed="false">
      <c r="A45" s="25" t="s">
        <v>73</v>
      </c>
      <c r="B45" s="32" t="s">
        <v>36</v>
      </c>
      <c r="C45" s="40" t="n">
        <v>592.401</v>
      </c>
      <c r="D45" s="43" t="n">
        <f aca="false">C45/C94*1000</f>
        <v>12.7587387736641</v>
      </c>
      <c r="E45" s="15"/>
      <c r="F45" s="24"/>
    </row>
    <row r="46" customFormat="false" ht="15" hidden="false" customHeight="false" outlineLevel="0" collapsed="false">
      <c r="A46" s="25" t="s">
        <v>74</v>
      </c>
      <c r="B46" s="31" t="s">
        <v>38</v>
      </c>
      <c r="C46" s="53" t="n">
        <v>555.459</v>
      </c>
      <c r="D46" s="43" t="n">
        <f aca="false">C46/C94*1000</f>
        <v>11.9631065451961</v>
      </c>
      <c r="E46" s="15"/>
      <c r="F46" s="24"/>
    </row>
    <row r="47" customFormat="false" ht="15" hidden="false" customHeight="false" outlineLevel="0" collapsed="false">
      <c r="A47" s="49" t="s">
        <v>78</v>
      </c>
      <c r="B47" s="49"/>
      <c r="C47" s="49"/>
      <c r="D47" s="49"/>
      <c r="E47" s="49"/>
      <c r="F47" s="49"/>
    </row>
    <row r="48" customFormat="false" ht="15" hidden="false" customHeight="false" outlineLevel="0" collapsed="false">
      <c r="A48" s="81" t="s">
        <v>10</v>
      </c>
      <c r="B48" s="40" t="n">
        <v>2</v>
      </c>
      <c r="C48" s="82" t="n">
        <v>3</v>
      </c>
      <c r="D48" s="83" t="n">
        <v>4</v>
      </c>
      <c r="E48" s="15"/>
      <c r="F48" s="24"/>
    </row>
    <row r="49" customFormat="false" ht="15" hidden="false" customHeight="false" outlineLevel="0" collapsed="false">
      <c r="A49" s="34" t="s">
        <v>75</v>
      </c>
      <c r="B49" s="26" t="s">
        <v>40</v>
      </c>
      <c r="C49" s="53" t="n">
        <f aca="false">C50+C51</f>
        <v>401.985</v>
      </c>
      <c r="D49" s="43" t="n">
        <f aca="false">C49/C94*1000</f>
        <v>8.65768559798411</v>
      </c>
      <c r="E49" s="15"/>
      <c r="F49" s="24"/>
    </row>
    <row r="50" customFormat="false" ht="27.75" hidden="false" customHeight="true" outlineLevel="0" collapsed="false">
      <c r="A50" s="25" t="s">
        <v>76</v>
      </c>
      <c r="B50" s="32" t="s">
        <v>36</v>
      </c>
      <c r="C50" s="40" t="n">
        <v>298.994</v>
      </c>
      <c r="D50" s="43" t="n">
        <f aca="false">C50/C94*1000</f>
        <v>6.43953393207125</v>
      </c>
      <c r="E50" s="15"/>
      <c r="F50" s="24"/>
    </row>
    <row r="51" customFormat="false" ht="15" hidden="false" customHeight="false" outlineLevel="0" collapsed="false">
      <c r="A51" s="25" t="s">
        <v>77</v>
      </c>
      <c r="B51" s="31" t="s">
        <v>38</v>
      </c>
      <c r="C51" s="53" t="n">
        <v>102.991</v>
      </c>
      <c r="D51" s="43" t="n">
        <f aca="false">C51/C94*1000</f>
        <v>2.21815166591286</v>
      </c>
      <c r="E51" s="15"/>
      <c r="F51" s="24"/>
    </row>
    <row r="52" customFormat="false" ht="20.25" hidden="false" customHeight="true" outlineLevel="0" collapsed="false">
      <c r="A52" s="36" t="s">
        <v>78</v>
      </c>
      <c r="B52" s="37" t="s">
        <v>79</v>
      </c>
      <c r="C52" s="53" t="n">
        <f aca="false">C34+C49</f>
        <v>32445.799</v>
      </c>
      <c r="D52" s="41" t="n">
        <f aca="false">C52/C94*1000</f>
        <v>698.796041437833</v>
      </c>
      <c r="E52" s="15"/>
      <c r="F52" s="24"/>
    </row>
    <row r="53" customFormat="false" ht="15" hidden="false" customHeight="false" outlineLevel="0" collapsed="false">
      <c r="A53" s="34" t="s">
        <v>80</v>
      </c>
      <c r="B53" s="26" t="s">
        <v>46</v>
      </c>
      <c r="C53" s="53" t="n">
        <v>0</v>
      </c>
      <c r="D53" s="43" t="n">
        <v>0</v>
      </c>
      <c r="E53" s="15"/>
      <c r="F53" s="24"/>
    </row>
    <row r="54" customFormat="false" ht="15" hidden="false" customHeight="false" outlineLevel="0" collapsed="false">
      <c r="A54" s="34" t="s">
        <v>81</v>
      </c>
      <c r="B54" s="26" t="s">
        <v>48</v>
      </c>
      <c r="C54" s="53" t="n">
        <f aca="false">C55+C57</f>
        <v>469.984</v>
      </c>
      <c r="D54" s="43" t="n">
        <f aca="false">C54/C94*1000</f>
        <v>10.1222028386207</v>
      </c>
      <c r="E54" s="15"/>
      <c r="F54" s="24"/>
    </row>
    <row r="55" customFormat="false" ht="15" hidden="false" customHeight="false" outlineLevel="0" collapsed="false">
      <c r="A55" s="25" t="s">
        <v>82</v>
      </c>
      <c r="B55" s="31" t="s">
        <v>50</v>
      </c>
      <c r="C55" s="40" t="n">
        <v>84.597</v>
      </c>
      <c r="D55" s="43" t="n">
        <f aca="false">C55/C94*1000</f>
        <v>1.82199392647154</v>
      </c>
      <c r="E55" s="15"/>
      <c r="F55" s="24"/>
    </row>
    <row r="56" customFormat="false" ht="15.75" hidden="false" customHeight="true" outlineLevel="0" collapsed="false">
      <c r="A56" s="25" t="s">
        <v>83</v>
      </c>
      <c r="B56" s="32" t="s">
        <v>52</v>
      </c>
      <c r="C56" s="53" t="n">
        <v>0</v>
      </c>
      <c r="D56" s="43" t="n">
        <v>0</v>
      </c>
      <c r="E56" s="15"/>
      <c r="F56" s="24"/>
    </row>
    <row r="57" customFormat="false" ht="15" hidden="false" customHeight="false" outlineLevel="0" collapsed="false">
      <c r="A57" s="25" t="s">
        <v>84</v>
      </c>
      <c r="B57" s="33" t="s">
        <v>54</v>
      </c>
      <c r="C57" s="40" t="n">
        <v>385.387</v>
      </c>
      <c r="D57" s="43" t="n">
        <f aca="false">C57/C94*1000</f>
        <v>8.30020891214921</v>
      </c>
      <c r="E57" s="15"/>
      <c r="F57" s="24"/>
    </row>
    <row r="58" customFormat="false" ht="23.85" hidden="false" customHeight="false" outlineLevel="0" collapsed="false">
      <c r="A58" s="39" t="s">
        <v>85</v>
      </c>
      <c r="B58" s="37" t="s">
        <v>86</v>
      </c>
      <c r="C58" s="84" t="n">
        <f aca="false">C52+C54</f>
        <v>32915.783</v>
      </c>
      <c r="D58" s="41" t="n">
        <f aca="false">C58/C94*1000</f>
        <v>708.918244276453</v>
      </c>
      <c r="E58" s="15"/>
      <c r="F58" s="24"/>
    </row>
    <row r="59" customFormat="false" ht="15" hidden="false" customHeight="false" outlineLevel="0" collapsed="false">
      <c r="A59" s="39" t="s">
        <v>87</v>
      </c>
      <c r="B59" s="37" t="s">
        <v>88</v>
      </c>
      <c r="C59" s="85"/>
      <c r="D59" s="41" t="n">
        <f aca="false">C58/C94*1000</f>
        <v>708.918244276453</v>
      </c>
      <c r="E59" s="15"/>
      <c r="F59" s="24"/>
    </row>
    <row r="60" customFormat="false" ht="15" hidden="false" customHeight="false" outlineLevel="0" collapsed="false">
      <c r="A60" s="39"/>
      <c r="B60" s="37" t="s">
        <v>89</v>
      </c>
      <c r="C60" s="40"/>
      <c r="D60" s="41"/>
      <c r="E60" s="15"/>
      <c r="F60" s="24"/>
    </row>
    <row r="61" customFormat="false" ht="15" hidden="false" customHeight="false" outlineLevel="0" collapsed="false">
      <c r="A61" s="19" t="s">
        <v>90</v>
      </c>
      <c r="B61" s="20" t="s">
        <v>12</v>
      </c>
      <c r="C61" s="53" t="n">
        <f aca="false">C62+C63+C64+C67</f>
        <v>2606.34</v>
      </c>
      <c r="D61" s="43" t="n">
        <f aca="false">C61/C92*1000</f>
        <v>46.798340904602</v>
      </c>
      <c r="E61" s="15"/>
      <c r="F61" s="24"/>
    </row>
    <row r="62" customFormat="false" ht="15" hidden="false" customHeight="false" outlineLevel="0" collapsed="false">
      <c r="A62" s="25" t="s">
        <v>91</v>
      </c>
      <c r="B62" s="26" t="s">
        <v>92</v>
      </c>
      <c r="C62" s="53" t="n">
        <v>9.728</v>
      </c>
      <c r="D62" s="43" t="n">
        <f aca="false">C62/C92*1000</f>
        <v>0.174671861813872</v>
      </c>
      <c r="E62" s="15"/>
      <c r="F62" s="24"/>
    </row>
    <row r="63" customFormat="false" ht="23.85" hidden="false" customHeight="false" outlineLevel="0" collapsed="false">
      <c r="A63" s="25" t="s">
        <v>93</v>
      </c>
      <c r="B63" s="33" t="s">
        <v>26</v>
      </c>
      <c r="C63" s="53" t="n">
        <v>1948.547</v>
      </c>
      <c r="D63" s="43" t="n">
        <f aca="false">C63/C92*1000</f>
        <v>34.9872874508466</v>
      </c>
      <c r="E63" s="15"/>
      <c r="F63" s="24"/>
    </row>
    <row r="64" customFormat="false" ht="15" hidden="false" customHeight="false" outlineLevel="0" collapsed="false">
      <c r="A64" s="25" t="s">
        <v>94</v>
      </c>
      <c r="B64" s="26" t="s">
        <v>28</v>
      </c>
      <c r="C64" s="53" t="n">
        <f aca="false">C65+C66</f>
        <v>423.786</v>
      </c>
      <c r="D64" s="43" t="n">
        <f aca="false">C64/C92*1000</f>
        <v>7.60932253604582</v>
      </c>
      <c r="E64" s="15"/>
      <c r="F64" s="24"/>
    </row>
    <row r="65" customFormat="false" ht="15" hidden="false" customHeight="false" outlineLevel="0" collapsed="false">
      <c r="A65" s="30" t="s">
        <v>95</v>
      </c>
      <c r="B65" s="31" t="s">
        <v>30</v>
      </c>
      <c r="C65" s="40" t="n">
        <v>18.197</v>
      </c>
      <c r="D65" s="43" t="n">
        <f aca="false">C65/C92*1000</f>
        <v>0.326737651051299</v>
      </c>
      <c r="E65" s="15"/>
      <c r="F65" s="24"/>
    </row>
    <row r="66" customFormat="false" ht="15" hidden="false" customHeight="false" outlineLevel="0" collapsed="false">
      <c r="A66" s="30" t="s">
        <v>96</v>
      </c>
      <c r="B66" s="31" t="s">
        <v>32</v>
      </c>
      <c r="C66" s="40" t="n">
        <v>405.589</v>
      </c>
      <c r="D66" s="43" t="n">
        <f aca="false">C66/C92*1000</f>
        <v>7.28258488499452</v>
      </c>
      <c r="E66" s="15"/>
      <c r="F66" s="24"/>
    </row>
    <row r="67" customFormat="false" ht="15" hidden="false" customHeight="false" outlineLevel="0" collapsed="false">
      <c r="A67" s="39" t="s">
        <v>97</v>
      </c>
      <c r="B67" s="26" t="s">
        <v>34</v>
      </c>
      <c r="C67" s="53" t="n">
        <f aca="false">C68+C69</f>
        <v>224.279</v>
      </c>
      <c r="D67" s="43" t="n">
        <f aca="false">C67/C92*1000</f>
        <v>4.02705905589571</v>
      </c>
      <c r="E67" s="15"/>
      <c r="F67" s="24"/>
    </row>
    <row r="68" customFormat="false" ht="25.35" hidden="false" customHeight="false" outlineLevel="0" collapsed="false">
      <c r="A68" s="25" t="s">
        <v>98</v>
      </c>
      <c r="B68" s="32" t="s">
        <v>36</v>
      </c>
      <c r="C68" s="53" t="n">
        <v>174.542</v>
      </c>
      <c r="D68" s="43" t="n">
        <f aca="false">C68/C92*1000</f>
        <v>3.13400247786975</v>
      </c>
      <c r="E68" s="86"/>
      <c r="F68" s="74"/>
      <c r="G68" s="87"/>
      <c r="H68" s="87"/>
      <c r="I68" s="87"/>
      <c r="J68" s="87"/>
      <c r="K68" s="87"/>
    </row>
    <row r="69" customFormat="false" ht="15" hidden="false" customHeight="false" outlineLevel="0" collapsed="false">
      <c r="A69" s="25" t="s">
        <v>99</v>
      </c>
      <c r="B69" s="31" t="s">
        <v>38</v>
      </c>
      <c r="C69" s="53" t="n">
        <v>49.737</v>
      </c>
      <c r="D69" s="43" t="n">
        <f aca="false">C69/C92*1000</f>
        <v>0.893056578025964</v>
      </c>
      <c r="E69" s="86"/>
      <c r="F69" s="74"/>
      <c r="G69" s="87"/>
      <c r="H69" s="87"/>
      <c r="I69" s="87"/>
      <c r="J69" s="87"/>
      <c r="K69" s="87"/>
    </row>
    <row r="70" customFormat="false" ht="15" hidden="false" customHeight="false" outlineLevel="0" collapsed="false">
      <c r="A70" s="34" t="s">
        <v>100</v>
      </c>
      <c r="B70" s="26" t="s">
        <v>40</v>
      </c>
      <c r="C70" s="53" t="n">
        <f aca="false">C71+C72</f>
        <v>118.438</v>
      </c>
      <c r="D70" s="43" t="n">
        <f aca="false">C70/C92*1000</f>
        <v>2.12662273535274</v>
      </c>
      <c r="E70" s="86"/>
      <c r="F70" s="74"/>
      <c r="G70" s="87"/>
      <c r="H70" s="87"/>
      <c r="I70" s="87"/>
      <c r="J70" s="87"/>
      <c r="K70" s="87"/>
    </row>
    <row r="71" customFormat="false" ht="24.75" hidden="false" customHeight="true" outlineLevel="0" collapsed="false">
      <c r="A71" s="25" t="s">
        <v>101</v>
      </c>
      <c r="B71" s="32" t="s">
        <v>36</v>
      </c>
      <c r="C71" s="40" t="n">
        <v>88.094</v>
      </c>
      <c r="D71" s="43" t="n">
        <f aca="false">C71/C92*1000</f>
        <v>1.5817786795468</v>
      </c>
      <c r="E71" s="86"/>
      <c r="F71" s="74"/>
      <c r="G71" s="87"/>
      <c r="H71" s="87"/>
      <c r="I71" s="87"/>
      <c r="J71" s="87"/>
      <c r="K71" s="87"/>
    </row>
    <row r="72" customFormat="false" ht="15" hidden="false" customHeight="false" outlineLevel="0" collapsed="false">
      <c r="A72" s="25" t="s">
        <v>102</v>
      </c>
      <c r="B72" s="31" t="s">
        <v>38</v>
      </c>
      <c r="C72" s="40" t="n">
        <v>30.344</v>
      </c>
      <c r="D72" s="43" t="n">
        <f aca="false">C72/C92*1000</f>
        <v>0.544844055805936</v>
      </c>
      <c r="E72" s="86"/>
      <c r="F72" s="74"/>
      <c r="G72" s="87"/>
      <c r="H72" s="87"/>
      <c r="I72" s="87"/>
      <c r="J72" s="87"/>
      <c r="K72" s="87"/>
    </row>
    <row r="73" customFormat="false" ht="19.5" hidden="false" customHeight="true" outlineLevel="0" collapsed="false">
      <c r="A73" s="36" t="s">
        <v>103</v>
      </c>
      <c r="B73" s="37" t="s">
        <v>104</v>
      </c>
      <c r="C73" s="54" t="n">
        <f aca="false">C61+C70</f>
        <v>2724.778</v>
      </c>
      <c r="D73" s="41" t="n">
        <f aca="false">C73/C92*1000</f>
        <v>48.9249636399548</v>
      </c>
      <c r="E73" s="86"/>
      <c r="F73" s="74"/>
      <c r="G73" s="87"/>
      <c r="H73" s="87"/>
      <c r="I73" s="87"/>
      <c r="J73" s="87"/>
      <c r="K73" s="87"/>
    </row>
    <row r="74" customFormat="false" ht="15" hidden="false" customHeight="false" outlineLevel="0" collapsed="false">
      <c r="A74" s="34" t="s">
        <v>105</v>
      </c>
      <c r="B74" s="26" t="s">
        <v>46</v>
      </c>
      <c r="C74" s="54" t="n">
        <v>0</v>
      </c>
      <c r="D74" s="43" t="n">
        <v>0</v>
      </c>
      <c r="E74" s="86"/>
      <c r="F74" s="74"/>
      <c r="G74" s="87"/>
      <c r="H74" s="87"/>
      <c r="I74" s="87"/>
      <c r="J74" s="87"/>
      <c r="K74" s="87"/>
    </row>
    <row r="75" customFormat="false" ht="15" hidden="false" customHeight="false" outlineLevel="0" collapsed="false">
      <c r="A75" s="34" t="s">
        <v>106</v>
      </c>
      <c r="B75" s="26" t="s">
        <v>48</v>
      </c>
      <c r="C75" s="77" t="n">
        <f aca="false">C76+C77+C78</f>
        <v>132.916</v>
      </c>
      <c r="D75" s="43" t="n">
        <f aca="false">C75/C92*1000</f>
        <v>2.38658359219291</v>
      </c>
      <c r="E75" s="86"/>
      <c r="F75" s="74"/>
      <c r="G75" s="87"/>
      <c r="H75" s="87"/>
      <c r="I75" s="87"/>
      <c r="J75" s="87"/>
      <c r="K75" s="87"/>
    </row>
    <row r="76" customFormat="false" ht="15" hidden="false" customHeight="false" outlineLevel="0" collapsed="false">
      <c r="A76" s="25" t="s">
        <v>107</v>
      </c>
      <c r="B76" s="31" t="s">
        <v>50</v>
      </c>
      <c r="C76" s="40" t="n">
        <v>23.925</v>
      </c>
      <c r="D76" s="43" t="n">
        <f aca="false">C76/C92*1000</f>
        <v>0.429587201264073</v>
      </c>
      <c r="E76" s="86"/>
      <c r="F76" s="74"/>
      <c r="G76" s="87"/>
      <c r="H76" s="87"/>
      <c r="I76" s="87"/>
      <c r="J76" s="87"/>
      <c r="K76" s="87"/>
    </row>
    <row r="77" customFormat="false" ht="17.25" hidden="false" customHeight="true" outlineLevel="0" collapsed="false">
      <c r="A77" s="25" t="s">
        <v>108</v>
      </c>
      <c r="B77" s="32" t="s">
        <v>52</v>
      </c>
      <c r="C77" s="53" t="n">
        <v>0</v>
      </c>
      <c r="D77" s="43" t="n">
        <f aca="false">C77/C92*1000</f>
        <v>0</v>
      </c>
      <c r="E77" s="86"/>
      <c r="F77" s="74"/>
      <c r="G77" s="87"/>
      <c r="H77" s="87"/>
      <c r="I77" s="87"/>
      <c r="J77" s="87"/>
      <c r="K77" s="87"/>
    </row>
    <row r="78" customFormat="false" ht="15" hidden="false" customHeight="false" outlineLevel="0" collapsed="false">
      <c r="A78" s="25" t="s">
        <v>109</v>
      </c>
      <c r="B78" s="33" t="s">
        <v>54</v>
      </c>
      <c r="C78" s="40" t="n">
        <v>108.991</v>
      </c>
      <c r="D78" s="43" t="n">
        <f aca="false">C78/C92*1000</f>
        <v>1.95699639092884</v>
      </c>
      <c r="E78" s="86"/>
      <c r="F78" s="74"/>
      <c r="G78" s="87"/>
      <c r="H78" s="87"/>
      <c r="I78" s="87"/>
      <c r="J78" s="87"/>
      <c r="K78" s="87"/>
    </row>
    <row r="79" customFormat="false" ht="23.85" hidden="false" customHeight="false" outlineLevel="0" collapsed="false">
      <c r="A79" s="39" t="s">
        <v>110</v>
      </c>
      <c r="B79" s="37" t="s">
        <v>111</v>
      </c>
      <c r="C79" s="84" t="n">
        <f aca="false">C73+C75</f>
        <v>2857.694</v>
      </c>
      <c r="D79" s="41" t="n">
        <f aca="false">C79/C92*1000</f>
        <v>51.3115472321477</v>
      </c>
      <c r="E79" s="86"/>
      <c r="F79" s="74"/>
      <c r="G79" s="87"/>
      <c r="H79" s="87"/>
      <c r="I79" s="87"/>
      <c r="J79" s="87"/>
      <c r="K79" s="87"/>
    </row>
    <row r="80" customFormat="false" ht="15.75" hidden="false" customHeight="true" outlineLevel="0" collapsed="false">
      <c r="A80" s="39" t="s">
        <v>112</v>
      </c>
      <c r="B80" s="37" t="s">
        <v>113</v>
      </c>
      <c r="C80" s="40"/>
      <c r="D80" s="41" t="n">
        <f aca="false">C79/C92*1000</f>
        <v>51.3115472321477</v>
      </c>
      <c r="E80" s="86"/>
      <c r="F80" s="74"/>
      <c r="G80" s="87"/>
      <c r="H80" s="87"/>
      <c r="I80" s="87"/>
      <c r="J80" s="87"/>
      <c r="K80" s="87"/>
    </row>
    <row r="81" customFormat="false" ht="15" hidden="false" customHeight="false" outlineLevel="0" collapsed="false">
      <c r="A81" s="39" t="s">
        <v>114</v>
      </c>
      <c r="B81" s="37" t="s">
        <v>115</v>
      </c>
      <c r="C81" s="84" t="n">
        <f aca="false">C25+C52+C73</f>
        <v>167817.58</v>
      </c>
      <c r="D81" s="41" t="n">
        <f aca="false">D25+D52+D73</f>
        <v>2720.19647683201</v>
      </c>
      <c r="E81" s="86"/>
      <c r="F81" s="88"/>
      <c r="G81" s="89"/>
      <c r="H81" s="87"/>
      <c r="I81" s="87"/>
      <c r="J81" s="87"/>
      <c r="K81" s="87"/>
    </row>
    <row r="82" customFormat="false" ht="15" hidden="false" customHeight="false" outlineLevel="0" collapsed="false">
      <c r="A82" s="39" t="s">
        <v>116</v>
      </c>
      <c r="B82" s="158" t="s">
        <v>46</v>
      </c>
      <c r="C82" s="84" t="n">
        <v>0</v>
      </c>
      <c r="D82" s="41" t="n">
        <v>0</v>
      </c>
      <c r="E82" s="86"/>
      <c r="F82" s="88"/>
      <c r="G82" s="89"/>
      <c r="H82" s="87"/>
      <c r="I82" s="87"/>
      <c r="J82" s="87"/>
      <c r="K82" s="87"/>
    </row>
    <row r="83" customFormat="false" ht="15" hidden="false" customHeight="false" outlineLevel="0" collapsed="false">
      <c r="A83" s="39" t="s">
        <v>117</v>
      </c>
      <c r="B83" s="37" t="s">
        <v>118</v>
      </c>
      <c r="C83" s="53" t="n">
        <f aca="false">C27+C54+C75</f>
        <v>6555.881</v>
      </c>
      <c r="D83" s="41" t="n">
        <f aca="false">D27+D75+D54</f>
        <v>101.03026630412</v>
      </c>
      <c r="E83" s="86"/>
      <c r="F83" s="88"/>
      <c r="G83" s="89"/>
      <c r="H83" s="87"/>
      <c r="I83" s="87"/>
      <c r="J83" s="87"/>
      <c r="K83" s="87"/>
    </row>
    <row r="84" customFormat="false" ht="15" hidden="false" customHeight="false" outlineLevel="0" collapsed="false">
      <c r="A84" s="25" t="s">
        <v>119</v>
      </c>
      <c r="B84" s="31" t="s">
        <v>50</v>
      </c>
      <c r="C84" s="53" t="n">
        <f aca="false">C28+C55+C76</f>
        <v>1180.059</v>
      </c>
      <c r="D84" s="43" t="n">
        <f aca="false">D28+D55+D76</f>
        <v>18.1854537503768</v>
      </c>
      <c r="E84" s="86"/>
      <c r="F84" s="88"/>
      <c r="G84" s="89"/>
      <c r="H84" s="87"/>
      <c r="I84" s="87"/>
      <c r="J84" s="87"/>
      <c r="K84" s="87"/>
    </row>
    <row r="85" customFormat="false" ht="21" hidden="false" customHeight="true" outlineLevel="0" collapsed="false">
      <c r="A85" s="25" t="s">
        <v>120</v>
      </c>
      <c r="B85" s="32" t="s">
        <v>52</v>
      </c>
      <c r="C85" s="53" t="n">
        <f aca="false">C29</f>
        <v>0</v>
      </c>
      <c r="D85" s="43" t="n">
        <f aca="false">D29+D56+D77</f>
        <v>0</v>
      </c>
      <c r="E85" s="86"/>
      <c r="F85" s="90"/>
      <c r="G85" s="91"/>
      <c r="H85" s="87"/>
      <c r="I85" s="87"/>
      <c r="J85" s="87"/>
      <c r="K85" s="87"/>
    </row>
    <row r="86" customFormat="false" ht="15" hidden="false" customHeight="false" outlineLevel="0" collapsed="false">
      <c r="A86" s="25" t="s">
        <v>121</v>
      </c>
      <c r="B86" s="33" t="s">
        <v>54</v>
      </c>
      <c r="C86" s="53" t="n">
        <f aca="false">C78+C57+C30</f>
        <v>5375.822</v>
      </c>
      <c r="D86" s="43" t="n">
        <f aca="false">D30+D57+D78</f>
        <v>82.8448125537435</v>
      </c>
      <c r="E86" s="86"/>
      <c r="F86" s="88"/>
      <c r="G86" s="89"/>
      <c r="H86" s="87"/>
      <c r="I86" s="87"/>
      <c r="J86" s="87"/>
      <c r="K86" s="87"/>
    </row>
    <row r="87" customFormat="false" ht="21" hidden="false" customHeight="true" outlineLevel="0" collapsed="false">
      <c r="A87" s="39" t="s">
        <v>122</v>
      </c>
      <c r="B87" s="37" t="s">
        <v>123</v>
      </c>
      <c r="C87" s="53" t="n">
        <f aca="false">C81+C83</f>
        <v>174373.461</v>
      </c>
      <c r="D87" s="41" t="n">
        <f aca="false">D31+D58+D79</f>
        <v>2821.22674313614</v>
      </c>
      <c r="E87" s="55"/>
      <c r="F87" s="88"/>
      <c r="G87" s="89"/>
      <c r="H87" s="87"/>
      <c r="I87" s="87"/>
      <c r="J87" s="87"/>
      <c r="K87" s="87"/>
    </row>
    <row r="88" customFormat="false" ht="15" hidden="false" customHeight="false" outlineLevel="0" collapsed="false">
      <c r="A88" s="39" t="s">
        <v>124</v>
      </c>
      <c r="B88" s="37" t="s">
        <v>125</v>
      </c>
      <c r="C88" s="53"/>
      <c r="D88" s="43" t="n">
        <f aca="false">D87*0.2</f>
        <v>564.245348627227</v>
      </c>
      <c r="E88" s="55"/>
      <c r="F88" s="90"/>
      <c r="G88" s="91"/>
      <c r="H88" s="87"/>
      <c r="I88" s="87"/>
      <c r="J88" s="87"/>
      <c r="K88" s="87"/>
    </row>
    <row r="89" customFormat="false" ht="15" hidden="false" customHeight="false" outlineLevel="0" collapsed="false">
      <c r="A89" s="39" t="s">
        <v>126</v>
      </c>
      <c r="B89" s="37" t="s">
        <v>127</v>
      </c>
      <c r="C89" s="53"/>
      <c r="D89" s="41" t="n">
        <f aca="false">D87+D88+0.005</f>
        <v>3385.47709176336</v>
      </c>
      <c r="E89" s="55"/>
      <c r="F89" s="74"/>
      <c r="G89" s="87"/>
      <c r="H89" s="87"/>
      <c r="I89" s="87"/>
      <c r="J89" s="87"/>
      <c r="K89" s="87"/>
    </row>
    <row r="90" customFormat="false" ht="18.75" hidden="false" customHeight="true" outlineLevel="0" collapsed="false">
      <c r="A90" s="39" t="s">
        <v>128</v>
      </c>
      <c r="B90" s="37" t="s">
        <v>129</v>
      </c>
      <c r="C90" s="53"/>
      <c r="D90" s="41" t="n">
        <f aca="false">D89</f>
        <v>3385.47709176336</v>
      </c>
      <c r="E90" s="55"/>
      <c r="F90" s="74"/>
      <c r="G90" s="87"/>
      <c r="H90" s="87"/>
      <c r="I90" s="87"/>
      <c r="J90" s="87"/>
      <c r="K90" s="87"/>
    </row>
    <row r="91" customFormat="false" ht="15" hidden="false" customHeight="false" outlineLevel="0" collapsed="false">
      <c r="A91" s="39" t="s">
        <v>130</v>
      </c>
      <c r="B91" s="37" t="s">
        <v>131</v>
      </c>
      <c r="C91" s="56" t="n">
        <v>67249</v>
      </c>
      <c r="D91" s="41"/>
      <c r="E91" s="55"/>
      <c r="F91" s="24"/>
    </row>
    <row r="92" customFormat="false" ht="15" hidden="false" customHeight="false" outlineLevel="0" collapsed="false">
      <c r="A92" s="39" t="s">
        <v>132</v>
      </c>
      <c r="B92" s="37" t="s">
        <v>133</v>
      </c>
      <c r="C92" s="56" t="n">
        <v>55693</v>
      </c>
      <c r="D92" s="41"/>
      <c r="E92" s="55"/>
      <c r="F92" s="24"/>
    </row>
    <row r="93" customFormat="false" ht="15" hidden="false" customHeight="false" outlineLevel="0" collapsed="false">
      <c r="A93" s="25"/>
      <c r="B93" s="37" t="s">
        <v>145</v>
      </c>
      <c r="C93" s="56"/>
      <c r="D93" s="41"/>
      <c r="E93" s="55"/>
      <c r="F93" s="24"/>
    </row>
    <row r="94" customFormat="false" ht="23.85" hidden="false" customHeight="false" outlineLevel="0" collapsed="false">
      <c r="A94" s="39" t="s">
        <v>146</v>
      </c>
      <c r="B94" s="37" t="s">
        <v>147</v>
      </c>
      <c r="C94" s="56" t="n">
        <v>46431</v>
      </c>
      <c r="D94" s="57"/>
      <c r="E94" s="24"/>
      <c r="F94" s="15"/>
    </row>
    <row r="95" customFormat="false" ht="15" hidden="false" customHeight="false" outlineLevel="0" collapsed="false">
      <c r="A95" s="159" t="s">
        <v>148</v>
      </c>
      <c r="B95" s="33" t="s">
        <v>149</v>
      </c>
      <c r="C95" s="93" t="n">
        <v>9262</v>
      </c>
      <c r="D95" s="94"/>
      <c r="E95" s="24"/>
      <c r="F95" s="15"/>
    </row>
    <row r="96" customFormat="false" ht="15" hidden="false" customHeight="false" outlineLevel="0" collapsed="false">
      <c r="A96" s="58" t="s">
        <v>134</v>
      </c>
      <c r="B96" s="59" t="s">
        <v>135</v>
      </c>
      <c r="C96" s="60"/>
      <c r="D96" s="61" t="n">
        <f aca="false">D83/D81*100</f>
        <v>3.71407974256999</v>
      </c>
      <c r="E96" s="51"/>
      <c r="F96" s="51"/>
    </row>
    <row r="97" customFormat="false" ht="15" hidden="false" customHeight="false" outlineLevel="0" collapsed="false">
      <c r="A97" s="62"/>
      <c r="B97" s="63" t="s">
        <v>136</v>
      </c>
      <c r="C97" s="51"/>
      <c r="D97" s="63" t="s">
        <v>137</v>
      </c>
      <c r="E97" s="51"/>
      <c r="F97" s="51"/>
    </row>
    <row r="98" customFormat="false" ht="15" hidden="false" customHeight="false" outlineLevel="0" collapsed="false">
      <c r="A98" s="62"/>
      <c r="B98" s="51" t="s">
        <v>138</v>
      </c>
      <c r="C98" s="51"/>
      <c r="D98" s="51" t="s">
        <v>139</v>
      </c>
      <c r="E98" s="51"/>
      <c r="F98" s="51"/>
      <c r="G98" s="66"/>
    </row>
    <row r="99" customFormat="false" ht="15" hidden="false" customHeight="false" outlineLevel="0" collapsed="false">
      <c r="A99" s="62"/>
      <c r="B99" s="64" t="s">
        <v>140</v>
      </c>
      <c r="C99" s="51"/>
      <c r="D99" s="51"/>
      <c r="E99" s="51"/>
      <c r="F99" s="51"/>
    </row>
    <row r="100" customFormat="false" ht="15" hidden="false" customHeight="false" outlineLevel="0" collapsed="false">
      <c r="A100" s="62"/>
      <c r="B100" s="51"/>
      <c r="C100" s="51"/>
      <c r="D100" s="51"/>
      <c r="E100" s="51"/>
      <c r="F100" s="51"/>
    </row>
    <row r="101" customFormat="false" ht="15" hidden="false" customHeight="false" outlineLevel="0" collapsed="false">
      <c r="A101" s="62"/>
      <c r="B101" s="51"/>
      <c r="C101" s="51"/>
      <c r="D101" s="51"/>
      <c r="E101" s="51"/>
      <c r="F101" s="51"/>
    </row>
    <row r="102" customFormat="false" ht="15" hidden="false" customHeight="false" outlineLevel="0" collapsed="false">
      <c r="A102" s="62"/>
      <c r="B102" s="51"/>
      <c r="C102" s="51"/>
      <c r="D102" s="51"/>
      <c r="E102" s="51"/>
      <c r="F102" s="51"/>
    </row>
    <row r="103" customFormat="false" ht="15" hidden="false" customHeight="false" outlineLevel="0" collapsed="false">
      <c r="A103" s="62"/>
      <c r="B103" s="51"/>
      <c r="C103" s="51"/>
      <c r="D103" s="51"/>
      <c r="E103" s="51"/>
      <c r="F103" s="51"/>
    </row>
    <row r="104" customFormat="false" ht="15" hidden="false" customHeight="false" outlineLevel="0" collapsed="false">
      <c r="A104" s="62"/>
      <c r="B104" s="51"/>
      <c r="C104" s="51"/>
      <c r="D104" s="51"/>
      <c r="E104" s="51"/>
      <c r="F104" s="51"/>
    </row>
    <row r="105" customFormat="false" ht="15" hidden="false" customHeight="false" outlineLevel="0" collapsed="false">
      <c r="A105" s="62"/>
      <c r="B105" s="51"/>
      <c r="C105" s="51"/>
      <c r="D105" s="51"/>
      <c r="E105" s="51"/>
      <c r="F105" s="51"/>
    </row>
    <row r="106" customFormat="false" ht="15" hidden="false" customHeight="false" outlineLevel="0" collapsed="false">
      <c r="A106" s="62"/>
      <c r="B106" s="51"/>
      <c r="C106" s="51"/>
      <c r="D106" s="51"/>
      <c r="E106" s="51"/>
      <c r="F106" s="51"/>
    </row>
    <row r="107" customFormat="false" ht="15" hidden="false" customHeight="false" outlineLevel="0" collapsed="false">
      <c r="A107" s="62"/>
      <c r="B107" s="51"/>
      <c r="C107" s="51"/>
      <c r="D107" s="51"/>
      <c r="E107" s="51"/>
      <c r="F107" s="51"/>
    </row>
    <row r="108" customFormat="false" ht="15" hidden="false" customHeight="false" outlineLevel="0" collapsed="false">
      <c r="A108" s="62"/>
      <c r="B108" s="51"/>
      <c r="C108" s="51"/>
      <c r="D108" s="51"/>
      <c r="E108" s="51"/>
      <c r="F108" s="51"/>
    </row>
    <row r="109" customFormat="false" ht="15" hidden="false" customHeight="false" outlineLevel="0" collapsed="false">
      <c r="A109" s="62"/>
      <c r="B109" s="51"/>
      <c r="C109" s="51"/>
      <c r="D109" s="51"/>
      <c r="E109" s="51"/>
      <c r="F109" s="51"/>
    </row>
    <row r="110" customFormat="false" ht="15" hidden="false" customHeight="false" outlineLevel="0" collapsed="false">
      <c r="A110" s="62"/>
      <c r="B110" s="51"/>
      <c r="C110" s="51"/>
      <c r="D110" s="51"/>
      <c r="E110" s="51"/>
      <c r="F110" s="51"/>
    </row>
    <row r="111" customFormat="false" ht="15" hidden="false" customHeight="false" outlineLevel="0" collapsed="false">
      <c r="A111" s="62"/>
      <c r="B111" s="51"/>
      <c r="C111" s="51"/>
      <c r="D111" s="51"/>
      <c r="E111" s="51"/>
      <c r="F111" s="51"/>
    </row>
    <row r="112" customFormat="false" ht="15" hidden="false" customHeight="false" outlineLevel="0" collapsed="false">
      <c r="A112" s="62"/>
      <c r="B112" s="51"/>
      <c r="C112" s="51"/>
      <c r="D112" s="51"/>
      <c r="E112" s="51"/>
      <c r="F112" s="51"/>
    </row>
    <row r="113" customFormat="false" ht="15" hidden="false" customHeight="false" outlineLevel="0" collapsed="false">
      <c r="A113" s="62"/>
      <c r="B113" s="51"/>
      <c r="C113" s="51"/>
      <c r="D113" s="51"/>
      <c r="E113" s="51"/>
      <c r="F113" s="51"/>
    </row>
    <row r="114" customFormat="false" ht="15" hidden="false" customHeight="false" outlineLevel="0" collapsed="false">
      <c r="A114" s="62"/>
      <c r="B114" s="51"/>
      <c r="C114" s="51"/>
      <c r="D114" s="51"/>
      <c r="E114" s="51"/>
      <c r="F114" s="51"/>
    </row>
    <row r="115" customFormat="false" ht="15" hidden="false" customHeight="false" outlineLevel="0" collapsed="false">
      <c r="A115" s="62"/>
      <c r="B115" s="51"/>
      <c r="C115" s="51"/>
      <c r="D115" s="51"/>
      <c r="E115" s="51"/>
      <c r="F115" s="51"/>
    </row>
    <row r="116" customFormat="false" ht="15" hidden="false" customHeight="false" outlineLevel="0" collapsed="false">
      <c r="A116" s="62"/>
      <c r="B116" s="51"/>
      <c r="C116" s="51"/>
      <c r="D116" s="51"/>
      <c r="E116" s="51"/>
      <c r="F116" s="51"/>
    </row>
    <row r="117" customFormat="false" ht="15" hidden="false" customHeight="false" outlineLevel="0" collapsed="false">
      <c r="A117" s="62"/>
      <c r="B117" s="51"/>
      <c r="C117" s="51"/>
      <c r="D117" s="51"/>
      <c r="E117" s="51"/>
      <c r="F117" s="51"/>
    </row>
    <row r="118" customFormat="false" ht="15" hidden="false" customHeight="false" outlineLevel="0" collapsed="false">
      <c r="A118" s="62"/>
      <c r="B118" s="51"/>
      <c r="C118" s="51"/>
      <c r="D118" s="51"/>
      <c r="E118" s="51"/>
      <c r="F118" s="51"/>
    </row>
    <row r="119" customFormat="false" ht="15" hidden="false" customHeight="false" outlineLevel="0" collapsed="false">
      <c r="A119" s="62"/>
      <c r="B119" s="51"/>
      <c r="C119" s="51"/>
      <c r="D119" s="51"/>
      <c r="E119" s="51"/>
      <c r="F119" s="51"/>
    </row>
    <row r="120" customFormat="false" ht="15" hidden="false" customHeight="false" outlineLevel="0" collapsed="false">
      <c r="A120" s="62"/>
      <c r="B120" s="51"/>
      <c r="C120" s="51"/>
      <c r="D120" s="51"/>
      <c r="E120" s="51"/>
      <c r="F120" s="51"/>
    </row>
    <row r="121" customFormat="false" ht="15" hidden="false" customHeight="false" outlineLevel="0" collapsed="false">
      <c r="A121" s="62"/>
      <c r="B121" s="51"/>
      <c r="C121" s="51"/>
      <c r="D121" s="51"/>
      <c r="E121" s="51"/>
      <c r="F121" s="51"/>
    </row>
    <row r="122" customFormat="false" ht="15" hidden="false" customHeight="false" outlineLevel="0" collapsed="false">
      <c r="A122" s="62"/>
      <c r="B122" s="51"/>
      <c r="C122" s="51"/>
      <c r="D122" s="51"/>
      <c r="E122" s="51"/>
      <c r="F122" s="51"/>
    </row>
    <row r="123" customFormat="false" ht="15" hidden="false" customHeight="false" outlineLevel="0" collapsed="false">
      <c r="A123" s="62"/>
      <c r="B123" s="51"/>
      <c r="C123" s="51"/>
      <c r="D123" s="51"/>
      <c r="E123" s="51"/>
      <c r="F123" s="51"/>
    </row>
    <row r="124" customFormat="false" ht="15" hidden="false" customHeight="false" outlineLevel="0" collapsed="false">
      <c r="A124" s="62"/>
      <c r="B124" s="51"/>
      <c r="C124" s="51"/>
      <c r="D124" s="51"/>
      <c r="E124" s="51"/>
      <c r="F124" s="51"/>
    </row>
    <row r="125" customFormat="false" ht="15" hidden="false" customHeight="false" outlineLevel="0" collapsed="false">
      <c r="A125" s="62"/>
      <c r="B125" s="51"/>
      <c r="C125" s="51"/>
      <c r="D125" s="51"/>
      <c r="E125" s="51"/>
      <c r="F125" s="51"/>
    </row>
    <row r="126" customFormat="false" ht="15" hidden="false" customHeight="false" outlineLevel="0" collapsed="false">
      <c r="A126" s="65"/>
      <c r="B126" s="66"/>
      <c r="C126" s="66"/>
      <c r="D126" s="66"/>
      <c r="E126" s="66"/>
      <c r="F126" s="66"/>
    </row>
    <row r="127" customFormat="false" ht="15" hidden="false" customHeight="false" outlineLevel="0" collapsed="false">
      <c r="A127" s="65"/>
      <c r="B127" s="66"/>
      <c r="C127" s="66"/>
      <c r="D127" s="66"/>
      <c r="E127" s="66"/>
      <c r="F127" s="66"/>
    </row>
    <row r="128" customFormat="false" ht="15" hidden="false" customHeight="false" outlineLevel="0" collapsed="false">
      <c r="A128" s="65"/>
      <c r="B128" s="66"/>
      <c r="C128" s="66"/>
      <c r="D128" s="66"/>
      <c r="E128" s="66"/>
      <c r="F128" s="66"/>
    </row>
    <row r="129" customFormat="false" ht="15" hidden="false" customHeight="false" outlineLevel="0" collapsed="false">
      <c r="A129" s="65"/>
      <c r="B129" s="66"/>
      <c r="C129" s="66"/>
      <c r="D129" s="66"/>
      <c r="E129" s="66"/>
      <c r="F129" s="66"/>
    </row>
    <row r="130" customFormat="false" ht="15" hidden="false" customHeight="false" outlineLevel="0" collapsed="false">
      <c r="A130" s="65"/>
      <c r="B130" s="66"/>
      <c r="C130" s="66"/>
      <c r="D130" s="66"/>
      <c r="E130" s="66"/>
      <c r="F130" s="66"/>
    </row>
    <row r="131" customFormat="false" ht="15" hidden="false" customHeight="false" outlineLevel="0" collapsed="false">
      <c r="A131" s="65"/>
      <c r="B131" s="66"/>
      <c r="C131" s="66"/>
      <c r="D131" s="66"/>
      <c r="E131" s="66"/>
      <c r="F131" s="66"/>
    </row>
    <row r="132" customFormat="false" ht="15" hidden="false" customHeight="false" outlineLevel="0" collapsed="false">
      <c r="A132" s="66"/>
      <c r="B132" s="66"/>
      <c r="C132" s="66"/>
      <c r="D132" s="66"/>
      <c r="E132" s="66"/>
      <c r="F132" s="66"/>
    </row>
    <row r="133" customFormat="false" ht="15" hidden="false" customHeight="false" outlineLevel="0" collapsed="false">
      <c r="A133" s="66"/>
      <c r="B133" s="66"/>
      <c r="C133" s="66"/>
      <c r="D133" s="66"/>
      <c r="E133" s="66"/>
      <c r="F133" s="66"/>
    </row>
    <row r="134" customFormat="false" ht="15" hidden="false" customHeight="false" outlineLevel="0" collapsed="false">
      <c r="A134" s="66"/>
      <c r="B134" s="66"/>
      <c r="C134" s="66"/>
      <c r="D134" s="66"/>
      <c r="E134" s="66"/>
      <c r="F134" s="66"/>
    </row>
    <row r="135" customFormat="false" ht="15" hidden="false" customHeight="false" outlineLevel="0" collapsed="false">
      <c r="A135" s="66"/>
      <c r="B135" s="66"/>
      <c r="C135" s="66"/>
      <c r="D135" s="66"/>
      <c r="E135" s="66"/>
      <c r="F135" s="66"/>
    </row>
    <row r="136" customFormat="false" ht="15" hidden="false" customHeight="false" outlineLevel="0" collapsed="false">
      <c r="A136" s="66"/>
      <c r="B136" s="66"/>
      <c r="C136" s="66"/>
      <c r="D136" s="66"/>
      <c r="E136" s="66"/>
      <c r="F136" s="66"/>
    </row>
    <row r="137" customFormat="false" ht="15" hidden="false" customHeight="false" outlineLevel="0" collapsed="false">
      <c r="A137" s="66"/>
      <c r="B137" s="66"/>
      <c r="C137" s="66"/>
      <c r="D137" s="66"/>
      <c r="E137" s="66"/>
      <c r="F137" s="66"/>
    </row>
    <row r="138" customFormat="false" ht="15" hidden="false" customHeight="false" outlineLevel="0" collapsed="false">
      <c r="A138" s="66"/>
      <c r="B138" s="66"/>
      <c r="C138" s="66"/>
      <c r="D138" s="66"/>
      <c r="E138" s="66"/>
      <c r="F138" s="66"/>
    </row>
    <row r="139" customFormat="false" ht="15" hidden="false" customHeight="false" outlineLevel="0" collapsed="false">
      <c r="A139" s="66"/>
      <c r="B139" s="66"/>
      <c r="C139" s="66"/>
      <c r="D139" s="66"/>
      <c r="E139" s="66"/>
      <c r="F139" s="66"/>
    </row>
    <row r="140" customFormat="false" ht="15" hidden="false" customHeight="false" outlineLevel="0" collapsed="false">
      <c r="A140" s="66"/>
      <c r="B140" s="66"/>
      <c r="C140" s="66"/>
      <c r="D140" s="66"/>
      <c r="E140" s="66"/>
      <c r="F140" s="66"/>
    </row>
    <row r="141" customFormat="false" ht="15" hidden="false" customHeight="false" outlineLevel="0" collapsed="false">
      <c r="A141" s="66"/>
      <c r="B141" s="66"/>
      <c r="C141" s="66"/>
      <c r="D141" s="66"/>
      <c r="E141" s="66"/>
      <c r="F141" s="66"/>
    </row>
    <row r="142" customFormat="false" ht="15" hidden="false" customHeight="false" outlineLevel="0" collapsed="false">
      <c r="A142" s="66"/>
      <c r="B142" s="66"/>
      <c r="C142" s="66"/>
      <c r="D142" s="66"/>
      <c r="E142" s="66"/>
      <c r="F142" s="66"/>
    </row>
    <row r="143" customFormat="false" ht="15" hidden="false" customHeight="false" outlineLevel="0" collapsed="false">
      <c r="A143" s="66"/>
      <c r="B143" s="66"/>
      <c r="C143" s="66"/>
      <c r="D143" s="66"/>
      <c r="E143" s="66"/>
      <c r="F143" s="66"/>
    </row>
    <row r="144" customFormat="false" ht="15" hidden="false" customHeight="false" outlineLevel="0" collapsed="false">
      <c r="A144" s="66"/>
      <c r="B144" s="66"/>
      <c r="C144" s="66"/>
      <c r="D144" s="66"/>
      <c r="E144" s="66"/>
      <c r="F144" s="66"/>
    </row>
    <row r="145" customFormat="false" ht="15" hidden="false" customHeight="false" outlineLevel="0" collapsed="false">
      <c r="A145" s="66"/>
      <c r="B145" s="66"/>
      <c r="C145" s="66"/>
      <c r="D145" s="66"/>
      <c r="E145" s="66"/>
      <c r="F145" s="66"/>
    </row>
  </sheetData>
  <mergeCells count="7">
    <mergeCell ref="A1:F1"/>
    <mergeCell ref="A2:F2"/>
    <mergeCell ref="A4:A5"/>
    <mergeCell ref="B4:B5"/>
    <mergeCell ref="C4:D4"/>
    <mergeCell ref="E4:F4"/>
    <mergeCell ref="A47:F47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2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D104" activeCellId="0" sqref="D10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5.71"/>
    <col collapsed="false" customWidth="true" hidden="false" outlineLevel="0" max="3" min="3" style="1" width="11.57"/>
    <col collapsed="false" customWidth="true" hidden="false" outlineLevel="0" max="4" min="4" style="1" width="9.29"/>
    <col collapsed="false" customWidth="true" hidden="false" outlineLevel="0" max="5" min="5" style="1" width="9.57"/>
    <col collapsed="false" customWidth="true" hidden="false" outlineLevel="0" max="6" min="6" style="1" width="10.42"/>
    <col collapsed="false" customWidth="true" hidden="false" outlineLevel="0" max="7" min="7" style="1" width="9.29"/>
    <col collapsed="false" customWidth="true" hidden="false" outlineLevel="0" max="8" min="8" style="1" width="9.57"/>
    <col collapsed="false" customWidth="true" hidden="false" outlineLevel="0" max="257" min="257" style="1" width="4.57"/>
    <col collapsed="false" customWidth="true" hidden="false" outlineLevel="0" max="258" min="258" style="1" width="39.42"/>
    <col collapsed="false" customWidth="true" hidden="false" outlineLevel="0" max="259" min="259" style="1" width="9.57"/>
    <col collapsed="false" customWidth="true" hidden="false" outlineLevel="0" max="261" min="261" style="1" width="9.57"/>
    <col collapsed="false" customWidth="true" hidden="false" outlineLevel="0" max="264" min="264" style="1" width="9.57"/>
    <col collapsed="false" customWidth="true" hidden="false" outlineLevel="0" max="513" min="513" style="1" width="4.57"/>
    <col collapsed="false" customWidth="true" hidden="false" outlineLevel="0" max="514" min="514" style="1" width="39.42"/>
    <col collapsed="false" customWidth="true" hidden="false" outlineLevel="0" max="515" min="515" style="1" width="9.57"/>
    <col collapsed="false" customWidth="true" hidden="false" outlineLevel="0" max="517" min="517" style="1" width="9.57"/>
    <col collapsed="false" customWidth="true" hidden="false" outlineLevel="0" max="520" min="520" style="1" width="9.57"/>
    <col collapsed="false" customWidth="true" hidden="false" outlineLevel="0" max="769" min="769" style="1" width="4.57"/>
    <col collapsed="false" customWidth="true" hidden="false" outlineLevel="0" max="770" min="770" style="1" width="39.42"/>
    <col collapsed="false" customWidth="true" hidden="false" outlineLevel="0" max="771" min="771" style="1" width="9.57"/>
    <col collapsed="false" customWidth="true" hidden="false" outlineLevel="0" max="773" min="773" style="1" width="9.57"/>
    <col collapsed="false" customWidth="true" hidden="false" outlineLevel="0" max="776" min="776" style="1" width="9.57"/>
    <col collapsed="false" customWidth="true" hidden="false" outlineLevel="0" max="1025" min="1025" style="1" width="4.57"/>
    <col collapsed="false" customWidth="true" hidden="false" outlineLevel="0" max="1026" min="1026" style="1" width="39.42"/>
    <col collapsed="false" customWidth="true" hidden="false" outlineLevel="0" max="1027" min="1027" style="1" width="9.57"/>
    <col collapsed="false" customWidth="true" hidden="false" outlineLevel="0" max="1029" min="1029" style="1" width="9.57"/>
    <col collapsed="false" customWidth="true" hidden="false" outlineLevel="0" max="1032" min="1032" style="1" width="9.57"/>
    <col collapsed="false" customWidth="true" hidden="false" outlineLevel="0" max="1281" min="1281" style="1" width="4.57"/>
    <col collapsed="false" customWidth="true" hidden="false" outlineLevel="0" max="1282" min="1282" style="1" width="39.42"/>
    <col collapsed="false" customWidth="true" hidden="false" outlineLevel="0" max="1283" min="1283" style="1" width="9.57"/>
    <col collapsed="false" customWidth="true" hidden="false" outlineLevel="0" max="1285" min="1285" style="1" width="9.57"/>
    <col collapsed="false" customWidth="true" hidden="false" outlineLevel="0" max="1288" min="1288" style="1" width="9.57"/>
    <col collapsed="false" customWidth="true" hidden="false" outlineLevel="0" max="1537" min="1537" style="1" width="4.57"/>
    <col collapsed="false" customWidth="true" hidden="false" outlineLevel="0" max="1538" min="1538" style="1" width="39.42"/>
    <col collapsed="false" customWidth="true" hidden="false" outlineLevel="0" max="1539" min="1539" style="1" width="9.57"/>
    <col collapsed="false" customWidth="true" hidden="false" outlineLevel="0" max="1541" min="1541" style="1" width="9.57"/>
    <col collapsed="false" customWidth="true" hidden="false" outlineLevel="0" max="1544" min="1544" style="1" width="9.57"/>
    <col collapsed="false" customWidth="true" hidden="false" outlineLevel="0" max="1793" min="1793" style="1" width="4.57"/>
    <col collapsed="false" customWidth="true" hidden="false" outlineLevel="0" max="1794" min="1794" style="1" width="39.42"/>
    <col collapsed="false" customWidth="true" hidden="false" outlineLevel="0" max="1795" min="1795" style="1" width="9.57"/>
    <col collapsed="false" customWidth="true" hidden="false" outlineLevel="0" max="1797" min="1797" style="1" width="9.57"/>
    <col collapsed="false" customWidth="true" hidden="false" outlineLevel="0" max="1800" min="1800" style="1" width="9.57"/>
    <col collapsed="false" customWidth="true" hidden="false" outlineLevel="0" max="2049" min="2049" style="1" width="4.57"/>
    <col collapsed="false" customWidth="true" hidden="false" outlineLevel="0" max="2050" min="2050" style="1" width="39.42"/>
    <col collapsed="false" customWidth="true" hidden="false" outlineLevel="0" max="2051" min="2051" style="1" width="9.57"/>
    <col collapsed="false" customWidth="true" hidden="false" outlineLevel="0" max="2053" min="2053" style="1" width="9.57"/>
    <col collapsed="false" customWidth="true" hidden="false" outlineLevel="0" max="2056" min="2056" style="1" width="9.57"/>
    <col collapsed="false" customWidth="true" hidden="false" outlineLevel="0" max="2305" min="2305" style="1" width="4.57"/>
    <col collapsed="false" customWidth="true" hidden="false" outlineLevel="0" max="2306" min="2306" style="1" width="39.42"/>
    <col collapsed="false" customWidth="true" hidden="false" outlineLevel="0" max="2307" min="2307" style="1" width="9.57"/>
    <col collapsed="false" customWidth="true" hidden="false" outlineLevel="0" max="2309" min="2309" style="1" width="9.57"/>
    <col collapsed="false" customWidth="true" hidden="false" outlineLevel="0" max="2312" min="2312" style="1" width="9.57"/>
    <col collapsed="false" customWidth="true" hidden="false" outlineLevel="0" max="2561" min="2561" style="1" width="4.57"/>
    <col collapsed="false" customWidth="true" hidden="false" outlineLevel="0" max="2562" min="2562" style="1" width="39.42"/>
    <col collapsed="false" customWidth="true" hidden="false" outlineLevel="0" max="2563" min="2563" style="1" width="9.57"/>
    <col collapsed="false" customWidth="true" hidden="false" outlineLevel="0" max="2565" min="2565" style="1" width="9.57"/>
    <col collapsed="false" customWidth="true" hidden="false" outlineLevel="0" max="2568" min="2568" style="1" width="9.57"/>
    <col collapsed="false" customWidth="true" hidden="false" outlineLevel="0" max="2817" min="2817" style="1" width="4.57"/>
    <col collapsed="false" customWidth="true" hidden="false" outlineLevel="0" max="2818" min="2818" style="1" width="39.42"/>
    <col collapsed="false" customWidth="true" hidden="false" outlineLevel="0" max="2819" min="2819" style="1" width="9.57"/>
    <col collapsed="false" customWidth="true" hidden="false" outlineLevel="0" max="2821" min="2821" style="1" width="9.57"/>
    <col collapsed="false" customWidth="true" hidden="false" outlineLevel="0" max="2824" min="2824" style="1" width="9.57"/>
    <col collapsed="false" customWidth="true" hidden="false" outlineLevel="0" max="3073" min="3073" style="1" width="4.57"/>
    <col collapsed="false" customWidth="true" hidden="false" outlineLevel="0" max="3074" min="3074" style="1" width="39.42"/>
    <col collapsed="false" customWidth="true" hidden="false" outlineLevel="0" max="3075" min="3075" style="1" width="9.57"/>
    <col collapsed="false" customWidth="true" hidden="false" outlineLevel="0" max="3077" min="3077" style="1" width="9.57"/>
    <col collapsed="false" customWidth="true" hidden="false" outlineLevel="0" max="3080" min="3080" style="1" width="9.57"/>
    <col collapsed="false" customWidth="true" hidden="false" outlineLevel="0" max="3329" min="3329" style="1" width="4.57"/>
    <col collapsed="false" customWidth="true" hidden="false" outlineLevel="0" max="3330" min="3330" style="1" width="39.42"/>
    <col collapsed="false" customWidth="true" hidden="false" outlineLevel="0" max="3331" min="3331" style="1" width="9.57"/>
    <col collapsed="false" customWidth="true" hidden="false" outlineLevel="0" max="3333" min="3333" style="1" width="9.57"/>
    <col collapsed="false" customWidth="true" hidden="false" outlineLevel="0" max="3336" min="3336" style="1" width="9.57"/>
    <col collapsed="false" customWidth="true" hidden="false" outlineLevel="0" max="3585" min="3585" style="1" width="4.57"/>
    <col collapsed="false" customWidth="true" hidden="false" outlineLevel="0" max="3586" min="3586" style="1" width="39.42"/>
    <col collapsed="false" customWidth="true" hidden="false" outlineLevel="0" max="3587" min="3587" style="1" width="9.57"/>
    <col collapsed="false" customWidth="true" hidden="false" outlineLevel="0" max="3589" min="3589" style="1" width="9.57"/>
    <col collapsed="false" customWidth="true" hidden="false" outlineLevel="0" max="3592" min="3592" style="1" width="9.57"/>
    <col collapsed="false" customWidth="true" hidden="false" outlineLevel="0" max="3841" min="3841" style="1" width="4.57"/>
    <col collapsed="false" customWidth="true" hidden="false" outlineLevel="0" max="3842" min="3842" style="1" width="39.42"/>
    <col collapsed="false" customWidth="true" hidden="false" outlineLevel="0" max="3843" min="3843" style="1" width="9.57"/>
    <col collapsed="false" customWidth="true" hidden="false" outlineLevel="0" max="3845" min="3845" style="1" width="9.57"/>
    <col collapsed="false" customWidth="true" hidden="false" outlineLevel="0" max="3848" min="3848" style="1" width="9.57"/>
    <col collapsed="false" customWidth="true" hidden="false" outlineLevel="0" max="4097" min="4097" style="1" width="4.57"/>
    <col collapsed="false" customWidth="true" hidden="false" outlineLevel="0" max="4098" min="4098" style="1" width="39.42"/>
    <col collapsed="false" customWidth="true" hidden="false" outlineLevel="0" max="4099" min="4099" style="1" width="9.57"/>
    <col collapsed="false" customWidth="true" hidden="false" outlineLevel="0" max="4101" min="4101" style="1" width="9.57"/>
    <col collapsed="false" customWidth="true" hidden="false" outlineLevel="0" max="4104" min="4104" style="1" width="9.57"/>
    <col collapsed="false" customWidth="true" hidden="false" outlineLevel="0" max="4353" min="4353" style="1" width="4.57"/>
    <col collapsed="false" customWidth="true" hidden="false" outlineLevel="0" max="4354" min="4354" style="1" width="39.42"/>
    <col collapsed="false" customWidth="true" hidden="false" outlineLevel="0" max="4355" min="4355" style="1" width="9.57"/>
    <col collapsed="false" customWidth="true" hidden="false" outlineLevel="0" max="4357" min="4357" style="1" width="9.57"/>
    <col collapsed="false" customWidth="true" hidden="false" outlineLevel="0" max="4360" min="4360" style="1" width="9.57"/>
    <col collapsed="false" customWidth="true" hidden="false" outlineLevel="0" max="4609" min="4609" style="1" width="4.57"/>
    <col collapsed="false" customWidth="true" hidden="false" outlineLevel="0" max="4610" min="4610" style="1" width="39.42"/>
    <col collapsed="false" customWidth="true" hidden="false" outlineLevel="0" max="4611" min="4611" style="1" width="9.57"/>
    <col collapsed="false" customWidth="true" hidden="false" outlineLevel="0" max="4613" min="4613" style="1" width="9.57"/>
    <col collapsed="false" customWidth="true" hidden="false" outlineLevel="0" max="4616" min="4616" style="1" width="9.57"/>
    <col collapsed="false" customWidth="true" hidden="false" outlineLevel="0" max="4865" min="4865" style="1" width="4.57"/>
    <col collapsed="false" customWidth="true" hidden="false" outlineLevel="0" max="4866" min="4866" style="1" width="39.42"/>
    <col collapsed="false" customWidth="true" hidden="false" outlineLevel="0" max="4867" min="4867" style="1" width="9.57"/>
    <col collapsed="false" customWidth="true" hidden="false" outlineLevel="0" max="4869" min="4869" style="1" width="9.57"/>
    <col collapsed="false" customWidth="true" hidden="false" outlineLevel="0" max="4872" min="4872" style="1" width="9.57"/>
    <col collapsed="false" customWidth="true" hidden="false" outlineLevel="0" max="5121" min="5121" style="1" width="4.57"/>
    <col collapsed="false" customWidth="true" hidden="false" outlineLevel="0" max="5122" min="5122" style="1" width="39.42"/>
    <col collapsed="false" customWidth="true" hidden="false" outlineLevel="0" max="5123" min="5123" style="1" width="9.57"/>
    <col collapsed="false" customWidth="true" hidden="false" outlineLevel="0" max="5125" min="5125" style="1" width="9.57"/>
    <col collapsed="false" customWidth="true" hidden="false" outlineLevel="0" max="5128" min="5128" style="1" width="9.57"/>
    <col collapsed="false" customWidth="true" hidden="false" outlineLevel="0" max="5377" min="5377" style="1" width="4.57"/>
    <col collapsed="false" customWidth="true" hidden="false" outlineLevel="0" max="5378" min="5378" style="1" width="39.42"/>
    <col collapsed="false" customWidth="true" hidden="false" outlineLevel="0" max="5379" min="5379" style="1" width="9.57"/>
    <col collapsed="false" customWidth="true" hidden="false" outlineLevel="0" max="5381" min="5381" style="1" width="9.57"/>
    <col collapsed="false" customWidth="true" hidden="false" outlineLevel="0" max="5384" min="5384" style="1" width="9.57"/>
    <col collapsed="false" customWidth="true" hidden="false" outlineLevel="0" max="5633" min="5633" style="1" width="4.57"/>
    <col collapsed="false" customWidth="true" hidden="false" outlineLevel="0" max="5634" min="5634" style="1" width="39.42"/>
    <col collapsed="false" customWidth="true" hidden="false" outlineLevel="0" max="5635" min="5635" style="1" width="9.57"/>
    <col collapsed="false" customWidth="true" hidden="false" outlineLevel="0" max="5637" min="5637" style="1" width="9.57"/>
    <col collapsed="false" customWidth="true" hidden="false" outlineLevel="0" max="5640" min="5640" style="1" width="9.57"/>
    <col collapsed="false" customWidth="true" hidden="false" outlineLevel="0" max="5889" min="5889" style="1" width="4.57"/>
    <col collapsed="false" customWidth="true" hidden="false" outlineLevel="0" max="5890" min="5890" style="1" width="39.42"/>
    <col collapsed="false" customWidth="true" hidden="false" outlineLevel="0" max="5891" min="5891" style="1" width="9.57"/>
    <col collapsed="false" customWidth="true" hidden="false" outlineLevel="0" max="5893" min="5893" style="1" width="9.57"/>
    <col collapsed="false" customWidth="true" hidden="false" outlineLevel="0" max="5896" min="5896" style="1" width="9.57"/>
    <col collapsed="false" customWidth="true" hidden="false" outlineLevel="0" max="6145" min="6145" style="1" width="4.57"/>
    <col collapsed="false" customWidth="true" hidden="false" outlineLevel="0" max="6146" min="6146" style="1" width="39.42"/>
    <col collapsed="false" customWidth="true" hidden="false" outlineLevel="0" max="6147" min="6147" style="1" width="9.57"/>
    <col collapsed="false" customWidth="true" hidden="false" outlineLevel="0" max="6149" min="6149" style="1" width="9.57"/>
    <col collapsed="false" customWidth="true" hidden="false" outlineLevel="0" max="6152" min="6152" style="1" width="9.57"/>
    <col collapsed="false" customWidth="true" hidden="false" outlineLevel="0" max="6401" min="6401" style="1" width="4.57"/>
    <col collapsed="false" customWidth="true" hidden="false" outlineLevel="0" max="6402" min="6402" style="1" width="39.42"/>
    <col collapsed="false" customWidth="true" hidden="false" outlineLevel="0" max="6403" min="6403" style="1" width="9.57"/>
    <col collapsed="false" customWidth="true" hidden="false" outlineLevel="0" max="6405" min="6405" style="1" width="9.57"/>
    <col collapsed="false" customWidth="true" hidden="false" outlineLevel="0" max="6408" min="6408" style="1" width="9.57"/>
    <col collapsed="false" customWidth="true" hidden="false" outlineLevel="0" max="6657" min="6657" style="1" width="4.57"/>
    <col collapsed="false" customWidth="true" hidden="false" outlineLevel="0" max="6658" min="6658" style="1" width="39.42"/>
    <col collapsed="false" customWidth="true" hidden="false" outlineLevel="0" max="6659" min="6659" style="1" width="9.57"/>
    <col collapsed="false" customWidth="true" hidden="false" outlineLevel="0" max="6661" min="6661" style="1" width="9.57"/>
    <col collapsed="false" customWidth="true" hidden="false" outlineLevel="0" max="6664" min="6664" style="1" width="9.57"/>
    <col collapsed="false" customWidth="true" hidden="false" outlineLevel="0" max="6913" min="6913" style="1" width="4.57"/>
    <col collapsed="false" customWidth="true" hidden="false" outlineLevel="0" max="6914" min="6914" style="1" width="39.42"/>
    <col collapsed="false" customWidth="true" hidden="false" outlineLevel="0" max="6915" min="6915" style="1" width="9.57"/>
    <col collapsed="false" customWidth="true" hidden="false" outlineLevel="0" max="6917" min="6917" style="1" width="9.57"/>
    <col collapsed="false" customWidth="true" hidden="false" outlineLevel="0" max="6920" min="6920" style="1" width="9.57"/>
    <col collapsed="false" customWidth="true" hidden="false" outlineLevel="0" max="7169" min="7169" style="1" width="4.57"/>
    <col collapsed="false" customWidth="true" hidden="false" outlineLevel="0" max="7170" min="7170" style="1" width="39.42"/>
    <col collapsed="false" customWidth="true" hidden="false" outlineLevel="0" max="7171" min="7171" style="1" width="9.57"/>
    <col collapsed="false" customWidth="true" hidden="false" outlineLevel="0" max="7173" min="7173" style="1" width="9.57"/>
    <col collapsed="false" customWidth="true" hidden="false" outlineLevel="0" max="7176" min="7176" style="1" width="9.57"/>
    <col collapsed="false" customWidth="true" hidden="false" outlineLevel="0" max="7425" min="7425" style="1" width="4.57"/>
    <col collapsed="false" customWidth="true" hidden="false" outlineLevel="0" max="7426" min="7426" style="1" width="39.42"/>
    <col collapsed="false" customWidth="true" hidden="false" outlineLevel="0" max="7427" min="7427" style="1" width="9.57"/>
    <col collapsed="false" customWidth="true" hidden="false" outlineLevel="0" max="7429" min="7429" style="1" width="9.57"/>
    <col collapsed="false" customWidth="true" hidden="false" outlineLevel="0" max="7432" min="7432" style="1" width="9.57"/>
    <col collapsed="false" customWidth="true" hidden="false" outlineLevel="0" max="7681" min="7681" style="1" width="4.57"/>
    <col collapsed="false" customWidth="true" hidden="false" outlineLevel="0" max="7682" min="7682" style="1" width="39.42"/>
    <col collapsed="false" customWidth="true" hidden="false" outlineLevel="0" max="7683" min="7683" style="1" width="9.57"/>
    <col collapsed="false" customWidth="true" hidden="false" outlineLevel="0" max="7685" min="7685" style="1" width="9.57"/>
    <col collapsed="false" customWidth="true" hidden="false" outlineLevel="0" max="7688" min="7688" style="1" width="9.57"/>
    <col collapsed="false" customWidth="true" hidden="false" outlineLevel="0" max="7937" min="7937" style="1" width="4.57"/>
    <col collapsed="false" customWidth="true" hidden="false" outlineLevel="0" max="7938" min="7938" style="1" width="39.42"/>
    <col collapsed="false" customWidth="true" hidden="false" outlineLevel="0" max="7939" min="7939" style="1" width="9.57"/>
    <col collapsed="false" customWidth="true" hidden="false" outlineLevel="0" max="7941" min="7941" style="1" width="9.57"/>
    <col collapsed="false" customWidth="true" hidden="false" outlineLevel="0" max="7944" min="7944" style="1" width="9.57"/>
    <col collapsed="false" customWidth="true" hidden="false" outlineLevel="0" max="8193" min="8193" style="1" width="4.57"/>
    <col collapsed="false" customWidth="true" hidden="false" outlineLevel="0" max="8194" min="8194" style="1" width="39.42"/>
    <col collapsed="false" customWidth="true" hidden="false" outlineLevel="0" max="8195" min="8195" style="1" width="9.57"/>
    <col collapsed="false" customWidth="true" hidden="false" outlineLevel="0" max="8197" min="8197" style="1" width="9.57"/>
    <col collapsed="false" customWidth="true" hidden="false" outlineLevel="0" max="8200" min="8200" style="1" width="9.57"/>
    <col collapsed="false" customWidth="true" hidden="false" outlineLevel="0" max="8449" min="8449" style="1" width="4.57"/>
    <col collapsed="false" customWidth="true" hidden="false" outlineLevel="0" max="8450" min="8450" style="1" width="39.42"/>
    <col collapsed="false" customWidth="true" hidden="false" outlineLevel="0" max="8451" min="8451" style="1" width="9.57"/>
    <col collapsed="false" customWidth="true" hidden="false" outlineLevel="0" max="8453" min="8453" style="1" width="9.57"/>
    <col collapsed="false" customWidth="true" hidden="false" outlineLevel="0" max="8456" min="8456" style="1" width="9.57"/>
    <col collapsed="false" customWidth="true" hidden="false" outlineLevel="0" max="8705" min="8705" style="1" width="4.57"/>
    <col collapsed="false" customWidth="true" hidden="false" outlineLevel="0" max="8706" min="8706" style="1" width="39.42"/>
    <col collapsed="false" customWidth="true" hidden="false" outlineLevel="0" max="8707" min="8707" style="1" width="9.57"/>
    <col collapsed="false" customWidth="true" hidden="false" outlineLevel="0" max="8709" min="8709" style="1" width="9.57"/>
    <col collapsed="false" customWidth="true" hidden="false" outlineLevel="0" max="8712" min="8712" style="1" width="9.57"/>
    <col collapsed="false" customWidth="true" hidden="false" outlineLevel="0" max="8961" min="8961" style="1" width="4.57"/>
    <col collapsed="false" customWidth="true" hidden="false" outlineLevel="0" max="8962" min="8962" style="1" width="39.42"/>
    <col collapsed="false" customWidth="true" hidden="false" outlineLevel="0" max="8963" min="8963" style="1" width="9.57"/>
    <col collapsed="false" customWidth="true" hidden="false" outlineLevel="0" max="8965" min="8965" style="1" width="9.57"/>
    <col collapsed="false" customWidth="true" hidden="false" outlineLevel="0" max="8968" min="8968" style="1" width="9.57"/>
    <col collapsed="false" customWidth="true" hidden="false" outlineLevel="0" max="9217" min="9217" style="1" width="4.57"/>
    <col collapsed="false" customWidth="true" hidden="false" outlineLevel="0" max="9218" min="9218" style="1" width="39.42"/>
    <col collapsed="false" customWidth="true" hidden="false" outlineLevel="0" max="9219" min="9219" style="1" width="9.57"/>
    <col collapsed="false" customWidth="true" hidden="false" outlineLevel="0" max="9221" min="9221" style="1" width="9.57"/>
    <col collapsed="false" customWidth="true" hidden="false" outlineLevel="0" max="9224" min="9224" style="1" width="9.57"/>
    <col collapsed="false" customWidth="true" hidden="false" outlineLevel="0" max="9473" min="9473" style="1" width="4.57"/>
    <col collapsed="false" customWidth="true" hidden="false" outlineLevel="0" max="9474" min="9474" style="1" width="39.42"/>
    <col collapsed="false" customWidth="true" hidden="false" outlineLevel="0" max="9475" min="9475" style="1" width="9.57"/>
    <col collapsed="false" customWidth="true" hidden="false" outlineLevel="0" max="9477" min="9477" style="1" width="9.57"/>
    <col collapsed="false" customWidth="true" hidden="false" outlineLevel="0" max="9480" min="9480" style="1" width="9.57"/>
    <col collapsed="false" customWidth="true" hidden="false" outlineLevel="0" max="9729" min="9729" style="1" width="4.57"/>
    <col collapsed="false" customWidth="true" hidden="false" outlineLevel="0" max="9730" min="9730" style="1" width="39.42"/>
    <col collapsed="false" customWidth="true" hidden="false" outlineLevel="0" max="9731" min="9731" style="1" width="9.57"/>
    <col collapsed="false" customWidth="true" hidden="false" outlineLevel="0" max="9733" min="9733" style="1" width="9.57"/>
    <col collapsed="false" customWidth="true" hidden="false" outlineLevel="0" max="9736" min="9736" style="1" width="9.57"/>
    <col collapsed="false" customWidth="true" hidden="false" outlineLevel="0" max="9985" min="9985" style="1" width="4.57"/>
    <col collapsed="false" customWidth="true" hidden="false" outlineLevel="0" max="9986" min="9986" style="1" width="39.42"/>
    <col collapsed="false" customWidth="true" hidden="false" outlineLevel="0" max="9987" min="9987" style="1" width="9.57"/>
    <col collapsed="false" customWidth="true" hidden="false" outlineLevel="0" max="9989" min="9989" style="1" width="9.57"/>
    <col collapsed="false" customWidth="true" hidden="false" outlineLevel="0" max="9992" min="9992" style="1" width="9.57"/>
    <col collapsed="false" customWidth="true" hidden="false" outlineLevel="0" max="10241" min="10241" style="1" width="4.57"/>
    <col collapsed="false" customWidth="true" hidden="false" outlineLevel="0" max="10242" min="10242" style="1" width="39.42"/>
    <col collapsed="false" customWidth="true" hidden="false" outlineLevel="0" max="10243" min="10243" style="1" width="9.57"/>
    <col collapsed="false" customWidth="true" hidden="false" outlineLevel="0" max="10245" min="10245" style="1" width="9.57"/>
    <col collapsed="false" customWidth="true" hidden="false" outlineLevel="0" max="10248" min="10248" style="1" width="9.57"/>
    <col collapsed="false" customWidth="true" hidden="false" outlineLevel="0" max="10497" min="10497" style="1" width="4.57"/>
    <col collapsed="false" customWidth="true" hidden="false" outlineLevel="0" max="10498" min="10498" style="1" width="39.42"/>
    <col collapsed="false" customWidth="true" hidden="false" outlineLevel="0" max="10499" min="10499" style="1" width="9.57"/>
    <col collapsed="false" customWidth="true" hidden="false" outlineLevel="0" max="10501" min="10501" style="1" width="9.57"/>
    <col collapsed="false" customWidth="true" hidden="false" outlineLevel="0" max="10504" min="10504" style="1" width="9.57"/>
    <col collapsed="false" customWidth="true" hidden="false" outlineLevel="0" max="10753" min="10753" style="1" width="4.57"/>
    <col collapsed="false" customWidth="true" hidden="false" outlineLevel="0" max="10754" min="10754" style="1" width="39.42"/>
    <col collapsed="false" customWidth="true" hidden="false" outlineLevel="0" max="10755" min="10755" style="1" width="9.57"/>
    <col collapsed="false" customWidth="true" hidden="false" outlineLevel="0" max="10757" min="10757" style="1" width="9.57"/>
    <col collapsed="false" customWidth="true" hidden="false" outlineLevel="0" max="10760" min="10760" style="1" width="9.57"/>
    <col collapsed="false" customWidth="true" hidden="false" outlineLevel="0" max="11009" min="11009" style="1" width="4.57"/>
    <col collapsed="false" customWidth="true" hidden="false" outlineLevel="0" max="11010" min="11010" style="1" width="39.42"/>
    <col collapsed="false" customWidth="true" hidden="false" outlineLevel="0" max="11011" min="11011" style="1" width="9.57"/>
    <col collapsed="false" customWidth="true" hidden="false" outlineLevel="0" max="11013" min="11013" style="1" width="9.57"/>
    <col collapsed="false" customWidth="true" hidden="false" outlineLevel="0" max="11016" min="11016" style="1" width="9.57"/>
    <col collapsed="false" customWidth="true" hidden="false" outlineLevel="0" max="11265" min="11265" style="1" width="4.57"/>
    <col collapsed="false" customWidth="true" hidden="false" outlineLevel="0" max="11266" min="11266" style="1" width="39.42"/>
    <col collapsed="false" customWidth="true" hidden="false" outlineLevel="0" max="11267" min="11267" style="1" width="9.57"/>
    <col collapsed="false" customWidth="true" hidden="false" outlineLevel="0" max="11269" min="11269" style="1" width="9.57"/>
    <col collapsed="false" customWidth="true" hidden="false" outlineLevel="0" max="11272" min="11272" style="1" width="9.57"/>
    <col collapsed="false" customWidth="true" hidden="false" outlineLevel="0" max="11521" min="11521" style="1" width="4.57"/>
    <col collapsed="false" customWidth="true" hidden="false" outlineLevel="0" max="11522" min="11522" style="1" width="39.42"/>
    <col collapsed="false" customWidth="true" hidden="false" outlineLevel="0" max="11523" min="11523" style="1" width="9.57"/>
    <col collapsed="false" customWidth="true" hidden="false" outlineLevel="0" max="11525" min="11525" style="1" width="9.57"/>
    <col collapsed="false" customWidth="true" hidden="false" outlineLevel="0" max="11528" min="11528" style="1" width="9.57"/>
    <col collapsed="false" customWidth="true" hidden="false" outlineLevel="0" max="11777" min="11777" style="1" width="4.57"/>
    <col collapsed="false" customWidth="true" hidden="false" outlineLevel="0" max="11778" min="11778" style="1" width="39.42"/>
    <col collapsed="false" customWidth="true" hidden="false" outlineLevel="0" max="11779" min="11779" style="1" width="9.57"/>
    <col collapsed="false" customWidth="true" hidden="false" outlineLevel="0" max="11781" min="11781" style="1" width="9.57"/>
    <col collapsed="false" customWidth="true" hidden="false" outlineLevel="0" max="11784" min="11784" style="1" width="9.57"/>
    <col collapsed="false" customWidth="true" hidden="false" outlineLevel="0" max="12033" min="12033" style="1" width="4.57"/>
    <col collapsed="false" customWidth="true" hidden="false" outlineLevel="0" max="12034" min="12034" style="1" width="39.42"/>
    <col collapsed="false" customWidth="true" hidden="false" outlineLevel="0" max="12035" min="12035" style="1" width="9.57"/>
    <col collapsed="false" customWidth="true" hidden="false" outlineLevel="0" max="12037" min="12037" style="1" width="9.57"/>
    <col collapsed="false" customWidth="true" hidden="false" outlineLevel="0" max="12040" min="12040" style="1" width="9.57"/>
    <col collapsed="false" customWidth="true" hidden="false" outlineLevel="0" max="12289" min="12289" style="1" width="4.57"/>
    <col collapsed="false" customWidth="true" hidden="false" outlineLevel="0" max="12290" min="12290" style="1" width="39.42"/>
    <col collapsed="false" customWidth="true" hidden="false" outlineLevel="0" max="12291" min="12291" style="1" width="9.57"/>
    <col collapsed="false" customWidth="true" hidden="false" outlineLevel="0" max="12293" min="12293" style="1" width="9.57"/>
    <col collapsed="false" customWidth="true" hidden="false" outlineLevel="0" max="12296" min="12296" style="1" width="9.57"/>
    <col collapsed="false" customWidth="true" hidden="false" outlineLevel="0" max="12545" min="12545" style="1" width="4.57"/>
    <col collapsed="false" customWidth="true" hidden="false" outlineLevel="0" max="12546" min="12546" style="1" width="39.42"/>
    <col collapsed="false" customWidth="true" hidden="false" outlineLevel="0" max="12547" min="12547" style="1" width="9.57"/>
    <col collapsed="false" customWidth="true" hidden="false" outlineLevel="0" max="12549" min="12549" style="1" width="9.57"/>
    <col collapsed="false" customWidth="true" hidden="false" outlineLevel="0" max="12552" min="12552" style="1" width="9.57"/>
    <col collapsed="false" customWidth="true" hidden="false" outlineLevel="0" max="12801" min="12801" style="1" width="4.57"/>
    <col collapsed="false" customWidth="true" hidden="false" outlineLevel="0" max="12802" min="12802" style="1" width="39.42"/>
    <col collapsed="false" customWidth="true" hidden="false" outlineLevel="0" max="12803" min="12803" style="1" width="9.57"/>
    <col collapsed="false" customWidth="true" hidden="false" outlineLevel="0" max="12805" min="12805" style="1" width="9.57"/>
    <col collapsed="false" customWidth="true" hidden="false" outlineLevel="0" max="12808" min="12808" style="1" width="9.57"/>
    <col collapsed="false" customWidth="true" hidden="false" outlineLevel="0" max="13057" min="13057" style="1" width="4.57"/>
    <col collapsed="false" customWidth="true" hidden="false" outlineLevel="0" max="13058" min="13058" style="1" width="39.42"/>
    <col collapsed="false" customWidth="true" hidden="false" outlineLevel="0" max="13059" min="13059" style="1" width="9.57"/>
    <col collapsed="false" customWidth="true" hidden="false" outlineLevel="0" max="13061" min="13061" style="1" width="9.57"/>
    <col collapsed="false" customWidth="true" hidden="false" outlineLevel="0" max="13064" min="13064" style="1" width="9.57"/>
    <col collapsed="false" customWidth="true" hidden="false" outlineLevel="0" max="13313" min="13313" style="1" width="4.57"/>
    <col collapsed="false" customWidth="true" hidden="false" outlineLevel="0" max="13314" min="13314" style="1" width="39.42"/>
    <col collapsed="false" customWidth="true" hidden="false" outlineLevel="0" max="13315" min="13315" style="1" width="9.57"/>
    <col collapsed="false" customWidth="true" hidden="false" outlineLevel="0" max="13317" min="13317" style="1" width="9.57"/>
    <col collapsed="false" customWidth="true" hidden="false" outlineLevel="0" max="13320" min="13320" style="1" width="9.57"/>
    <col collapsed="false" customWidth="true" hidden="false" outlineLevel="0" max="13569" min="13569" style="1" width="4.57"/>
    <col collapsed="false" customWidth="true" hidden="false" outlineLevel="0" max="13570" min="13570" style="1" width="39.42"/>
    <col collapsed="false" customWidth="true" hidden="false" outlineLevel="0" max="13571" min="13571" style="1" width="9.57"/>
    <col collapsed="false" customWidth="true" hidden="false" outlineLevel="0" max="13573" min="13573" style="1" width="9.57"/>
    <col collapsed="false" customWidth="true" hidden="false" outlineLevel="0" max="13576" min="13576" style="1" width="9.57"/>
    <col collapsed="false" customWidth="true" hidden="false" outlineLevel="0" max="13825" min="13825" style="1" width="4.57"/>
    <col collapsed="false" customWidth="true" hidden="false" outlineLevel="0" max="13826" min="13826" style="1" width="39.42"/>
    <col collapsed="false" customWidth="true" hidden="false" outlineLevel="0" max="13827" min="13827" style="1" width="9.57"/>
    <col collapsed="false" customWidth="true" hidden="false" outlineLevel="0" max="13829" min="13829" style="1" width="9.57"/>
    <col collapsed="false" customWidth="true" hidden="false" outlineLevel="0" max="13832" min="13832" style="1" width="9.57"/>
    <col collapsed="false" customWidth="true" hidden="false" outlineLevel="0" max="14081" min="14081" style="1" width="4.57"/>
    <col collapsed="false" customWidth="true" hidden="false" outlineLevel="0" max="14082" min="14082" style="1" width="39.42"/>
    <col collapsed="false" customWidth="true" hidden="false" outlineLevel="0" max="14083" min="14083" style="1" width="9.57"/>
    <col collapsed="false" customWidth="true" hidden="false" outlineLevel="0" max="14085" min="14085" style="1" width="9.57"/>
    <col collapsed="false" customWidth="true" hidden="false" outlineLevel="0" max="14088" min="14088" style="1" width="9.57"/>
    <col collapsed="false" customWidth="true" hidden="false" outlineLevel="0" max="14337" min="14337" style="1" width="4.57"/>
    <col collapsed="false" customWidth="true" hidden="false" outlineLevel="0" max="14338" min="14338" style="1" width="39.42"/>
    <col collapsed="false" customWidth="true" hidden="false" outlineLevel="0" max="14339" min="14339" style="1" width="9.57"/>
    <col collapsed="false" customWidth="true" hidden="false" outlineLevel="0" max="14341" min="14341" style="1" width="9.57"/>
    <col collapsed="false" customWidth="true" hidden="false" outlineLevel="0" max="14344" min="14344" style="1" width="9.57"/>
    <col collapsed="false" customWidth="true" hidden="false" outlineLevel="0" max="14593" min="14593" style="1" width="4.57"/>
    <col collapsed="false" customWidth="true" hidden="false" outlineLevel="0" max="14594" min="14594" style="1" width="39.42"/>
    <col collapsed="false" customWidth="true" hidden="false" outlineLevel="0" max="14595" min="14595" style="1" width="9.57"/>
    <col collapsed="false" customWidth="true" hidden="false" outlineLevel="0" max="14597" min="14597" style="1" width="9.57"/>
    <col collapsed="false" customWidth="true" hidden="false" outlineLevel="0" max="14600" min="14600" style="1" width="9.57"/>
    <col collapsed="false" customWidth="true" hidden="false" outlineLevel="0" max="14849" min="14849" style="1" width="4.57"/>
    <col collapsed="false" customWidth="true" hidden="false" outlineLevel="0" max="14850" min="14850" style="1" width="39.42"/>
    <col collapsed="false" customWidth="true" hidden="false" outlineLevel="0" max="14851" min="14851" style="1" width="9.57"/>
    <col collapsed="false" customWidth="true" hidden="false" outlineLevel="0" max="14853" min="14853" style="1" width="9.57"/>
    <col collapsed="false" customWidth="true" hidden="false" outlineLevel="0" max="14856" min="14856" style="1" width="9.57"/>
    <col collapsed="false" customWidth="true" hidden="false" outlineLevel="0" max="15105" min="15105" style="1" width="4.57"/>
    <col collapsed="false" customWidth="true" hidden="false" outlineLevel="0" max="15106" min="15106" style="1" width="39.42"/>
    <col collapsed="false" customWidth="true" hidden="false" outlineLevel="0" max="15107" min="15107" style="1" width="9.57"/>
    <col collapsed="false" customWidth="true" hidden="false" outlineLevel="0" max="15109" min="15109" style="1" width="9.57"/>
    <col collapsed="false" customWidth="true" hidden="false" outlineLevel="0" max="15112" min="15112" style="1" width="9.57"/>
    <col collapsed="false" customWidth="true" hidden="false" outlineLevel="0" max="15361" min="15361" style="1" width="4.57"/>
    <col collapsed="false" customWidth="true" hidden="false" outlineLevel="0" max="15362" min="15362" style="1" width="39.42"/>
    <col collapsed="false" customWidth="true" hidden="false" outlineLevel="0" max="15363" min="15363" style="1" width="9.57"/>
    <col collapsed="false" customWidth="true" hidden="false" outlineLevel="0" max="15365" min="15365" style="1" width="9.57"/>
    <col collapsed="false" customWidth="true" hidden="false" outlineLevel="0" max="15368" min="15368" style="1" width="9.57"/>
    <col collapsed="false" customWidth="true" hidden="false" outlineLevel="0" max="15617" min="15617" style="1" width="4.57"/>
    <col collapsed="false" customWidth="true" hidden="false" outlineLevel="0" max="15618" min="15618" style="1" width="39.42"/>
    <col collapsed="false" customWidth="true" hidden="false" outlineLevel="0" max="15619" min="15619" style="1" width="9.57"/>
    <col collapsed="false" customWidth="true" hidden="false" outlineLevel="0" max="15621" min="15621" style="1" width="9.57"/>
    <col collapsed="false" customWidth="true" hidden="false" outlineLevel="0" max="15624" min="15624" style="1" width="9.57"/>
    <col collapsed="false" customWidth="true" hidden="false" outlineLevel="0" max="15873" min="15873" style="1" width="4.57"/>
    <col collapsed="false" customWidth="true" hidden="false" outlineLevel="0" max="15874" min="15874" style="1" width="39.42"/>
    <col collapsed="false" customWidth="true" hidden="false" outlineLevel="0" max="15875" min="15875" style="1" width="9.57"/>
    <col collapsed="false" customWidth="true" hidden="false" outlineLevel="0" max="15877" min="15877" style="1" width="9.57"/>
    <col collapsed="false" customWidth="true" hidden="false" outlineLevel="0" max="15880" min="15880" style="1" width="9.57"/>
    <col collapsed="false" customWidth="true" hidden="false" outlineLevel="0" max="16129" min="16129" style="1" width="4.57"/>
    <col collapsed="false" customWidth="true" hidden="false" outlineLevel="0" max="16130" min="16130" style="1" width="39.42"/>
    <col collapsed="false" customWidth="true" hidden="false" outlineLevel="0" max="16131" min="16131" style="1" width="9.57"/>
    <col collapsed="false" customWidth="true" hidden="false" outlineLevel="0" max="16133" min="16133" style="1" width="9.57"/>
    <col collapsed="false" customWidth="true" hidden="false" outlineLevel="0" max="16136" min="16136" style="1" width="9.57"/>
  </cols>
  <sheetData>
    <row r="1" customFormat="false" ht="15" hidden="false" customHeight="false" outlineLevel="0" collapsed="false">
      <c r="A1" s="67" t="n">
        <v>11</v>
      </c>
      <c r="B1" s="67"/>
      <c r="C1" s="67"/>
      <c r="D1" s="67"/>
      <c r="E1" s="67"/>
      <c r="F1" s="67"/>
      <c r="G1" s="67"/>
    </row>
    <row r="2" customFormat="false" ht="46.5" hidden="false" customHeight="true" outlineLevel="0" collapsed="false">
      <c r="A2" s="5" t="s">
        <v>154</v>
      </c>
      <c r="B2" s="5"/>
      <c r="C2" s="5"/>
      <c r="D2" s="5"/>
      <c r="E2" s="5"/>
      <c r="F2" s="5"/>
      <c r="G2" s="5"/>
      <c r="H2" s="95"/>
    </row>
    <row r="3" customFormat="false" ht="15" hidden="false" customHeight="false" outlineLevel="0" collapsed="false">
      <c r="A3" s="6" t="s">
        <v>4</v>
      </c>
      <c r="B3" s="2"/>
      <c r="C3" s="2"/>
      <c r="D3" s="2"/>
      <c r="E3" s="2"/>
      <c r="F3" s="2"/>
      <c r="G3" s="2"/>
    </row>
    <row r="4" customFormat="false" ht="25.5" hidden="false" customHeight="true" outlineLevel="0" collapsed="false">
      <c r="A4" s="156" t="s">
        <v>5</v>
      </c>
      <c r="B4" s="157" t="s">
        <v>6</v>
      </c>
      <c r="C4" s="9" t="s">
        <v>151</v>
      </c>
      <c r="D4" s="9"/>
      <c r="E4" s="96"/>
      <c r="F4" s="9" t="s">
        <v>152</v>
      </c>
      <c r="G4" s="9"/>
      <c r="H4" s="97"/>
    </row>
    <row r="5" customFormat="false" ht="25.35" hidden="false" customHeight="false" outlineLevel="0" collapsed="false">
      <c r="A5" s="156"/>
      <c r="B5" s="157"/>
      <c r="C5" s="11" t="s">
        <v>8</v>
      </c>
      <c r="D5" s="11" t="s">
        <v>9</v>
      </c>
      <c r="E5" s="96"/>
      <c r="F5" s="11" t="s">
        <v>8</v>
      </c>
      <c r="G5" s="11" t="s">
        <v>9</v>
      </c>
      <c r="H5" s="98"/>
    </row>
    <row r="6" customFormat="false" ht="15" hidden="false" customHeight="false" outlineLevel="0" collapsed="false">
      <c r="A6" s="13" t="s">
        <v>10</v>
      </c>
      <c r="B6" s="68" t="n">
        <v>2</v>
      </c>
      <c r="C6" s="99" t="n">
        <v>3</v>
      </c>
      <c r="D6" s="8" t="n">
        <v>4</v>
      </c>
      <c r="E6" s="100"/>
      <c r="F6" s="99" t="n">
        <v>5</v>
      </c>
      <c r="G6" s="8" t="n">
        <v>6</v>
      </c>
      <c r="H6" s="101"/>
    </row>
    <row r="7" customFormat="false" ht="15" hidden="false" customHeight="false" outlineLevel="0" collapsed="false">
      <c r="A7" s="102"/>
      <c r="B7" s="103" t="s">
        <v>11</v>
      </c>
      <c r="C7" s="104"/>
      <c r="D7" s="105"/>
      <c r="E7" s="160"/>
      <c r="F7" s="161"/>
      <c r="G7" s="105"/>
      <c r="H7" s="107"/>
    </row>
    <row r="8" customFormat="false" ht="15" hidden="false" customHeight="false" outlineLevel="0" collapsed="false">
      <c r="A8" s="19" t="s">
        <v>10</v>
      </c>
      <c r="B8" s="108" t="s">
        <v>12</v>
      </c>
      <c r="C8" s="109" t="n">
        <f aca="false">C9+C15+C16+C19</f>
        <v>44803.902</v>
      </c>
      <c r="D8" s="28" t="n">
        <f aca="false">D9+D15+D16+D19-0.005</f>
        <v>3063.24415207878</v>
      </c>
      <c r="E8" s="162"/>
      <c r="F8" s="163" t="n">
        <f aca="false">F9+F15+F16+F19</f>
        <v>5460.925</v>
      </c>
      <c r="G8" s="28" t="n">
        <f aca="false">G9+G15+G16+G19</f>
        <v>3063.2434155917</v>
      </c>
      <c r="H8" s="107"/>
    </row>
    <row r="9" customFormat="false" ht="15" hidden="false" customHeight="false" outlineLevel="0" collapsed="false">
      <c r="A9" s="25" t="s">
        <v>13</v>
      </c>
      <c r="B9" s="111" t="s">
        <v>14</v>
      </c>
      <c r="C9" s="109" t="n">
        <f aca="false">C10+C11+C12+C13+C14</f>
        <v>38371.588</v>
      </c>
      <c r="D9" s="28" t="n">
        <f aca="false">D10+D11+D13+D14</f>
        <v>2623.40273522976</v>
      </c>
      <c r="E9" s="162"/>
      <c r="F9" s="163" t="n">
        <f aca="false">F10+F11+F12+F13+F14</f>
        <v>4676.678</v>
      </c>
      <c r="G9" s="28" t="n">
        <f aca="false">G10+G11+G13+G14</f>
        <v>2623.39652832305</v>
      </c>
      <c r="H9" s="107"/>
    </row>
    <row r="10" customFormat="false" ht="15" hidden="false" customHeight="false" outlineLevel="0" collapsed="false">
      <c r="A10" s="30" t="s">
        <v>15</v>
      </c>
      <c r="B10" s="112" t="s">
        <v>16</v>
      </c>
      <c r="C10" s="109" t="n">
        <v>32997.14</v>
      </c>
      <c r="D10" s="28" t="n">
        <f aca="false">C10/C93*1000-0.475</f>
        <v>2255.89398249453</v>
      </c>
      <c r="E10" s="162"/>
      <c r="F10" s="163" t="n">
        <v>4021.41</v>
      </c>
      <c r="G10" s="28" t="n">
        <f aca="false">F10/F93*1000+0.47</f>
        <v>2255.88783510937</v>
      </c>
      <c r="H10" s="107"/>
    </row>
    <row r="11" customFormat="false" ht="15" hidden="false" customHeight="false" outlineLevel="0" collapsed="false">
      <c r="A11" s="30" t="s">
        <v>17</v>
      </c>
      <c r="B11" s="112" t="s">
        <v>18</v>
      </c>
      <c r="C11" s="109" t="n">
        <v>4008.442</v>
      </c>
      <c r="D11" s="28" t="n">
        <f aca="false">C11/C93*1000</f>
        <v>274.100246170678</v>
      </c>
      <c r="E11" s="162"/>
      <c r="F11" s="163" t="n">
        <v>488.721</v>
      </c>
      <c r="G11" s="28" t="n">
        <f aca="false">F11/F93*1000</f>
        <v>274.100392596747</v>
      </c>
      <c r="H11" s="107"/>
    </row>
    <row r="12" customFormat="false" ht="15" hidden="false" customHeight="false" outlineLevel="0" collapsed="false">
      <c r="A12" s="25" t="s">
        <v>19</v>
      </c>
      <c r="B12" s="112" t="s">
        <v>20</v>
      </c>
      <c r="C12" s="109" t="n">
        <v>0</v>
      </c>
      <c r="D12" s="28" t="n">
        <v>0</v>
      </c>
      <c r="E12" s="162"/>
      <c r="F12" s="163" t="n">
        <v>0</v>
      </c>
      <c r="G12" s="28" t="n">
        <v>0</v>
      </c>
      <c r="H12" s="107"/>
    </row>
    <row r="13" customFormat="false" ht="15" hidden="false" customHeight="false" outlineLevel="0" collapsed="false">
      <c r="A13" s="25" t="s">
        <v>21</v>
      </c>
      <c r="B13" s="113" t="s">
        <v>22</v>
      </c>
      <c r="C13" s="109" t="n">
        <v>1054.052</v>
      </c>
      <c r="D13" s="28" t="n">
        <f aca="false">C13/C93*1000</f>
        <v>72.0768599562363</v>
      </c>
      <c r="E13" s="162"/>
      <c r="F13" s="163" t="n">
        <v>128.513</v>
      </c>
      <c r="G13" s="28" t="n">
        <f aca="false">F13/F93*1000</f>
        <v>72.0768367919237</v>
      </c>
      <c r="H13" s="107"/>
    </row>
    <row r="14" customFormat="false" ht="25.35" hidden="false" customHeight="false" outlineLevel="0" collapsed="false">
      <c r="A14" s="25" t="s">
        <v>23</v>
      </c>
      <c r="B14" s="113" t="s">
        <v>24</v>
      </c>
      <c r="C14" s="109" t="n">
        <v>311.954</v>
      </c>
      <c r="D14" s="28" t="n">
        <f aca="false">C14/C93*1000</f>
        <v>21.3316466083151</v>
      </c>
      <c r="E14" s="162"/>
      <c r="F14" s="163" t="n">
        <v>38.034</v>
      </c>
      <c r="G14" s="28" t="n">
        <f aca="false">F14/F93*1000</f>
        <v>21.331463825014</v>
      </c>
      <c r="H14" s="107"/>
    </row>
    <row r="15" customFormat="false" ht="23.85" hidden="false" customHeight="false" outlineLevel="0" collapsed="false">
      <c r="A15" s="25" t="s">
        <v>25</v>
      </c>
      <c r="B15" s="114" t="s">
        <v>26</v>
      </c>
      <c r="C15" s="109" t="n">
        <v>3520.863</v>
      </c>
      <c r="D15" s="28" t="n">
        <f aca="false">C15/C93*1000</f>
        <v>240.759231400438</v>
      </c>
      <c r="E15" s="162"/>
      <c r="F15" s="163" t="n">
        <v>429.274</v>
      </c>
      <c r="G15" s="28" t="n">
        <f aca="false">F15/F93*1000</f>
        <v>240.759394279305</v>
      </c>
      <c r="H15" s="107"/>
    </row>
    <row r="16" customFormat="false" ht="15" hidden="false" customHeight="false" outlineLevel="0" collapsed="false">
      <c r="A16" s="25" t="s">
        <v>27</v>
      </c>
      <c r="B16" s="111" t="s">
        <v>28</v>
      </c>
      <c r="C16" s="109" t="n">
        <f aca="false">C17+C18</f>
        <v>449.594</v>
      </c>
      <c r="D16" s="28" t="n">
        <f aca="false">C16/C93*1000</f>
        <v>30.7435722100656</v>
      </c>
      <c r="E16" s="162"/>
      <c r="F16" s="163" t="n">
        <f aca="false">F17+F18</f>
        <v>54.816</v>
      </c>
      <c r="G16" s="28" t="n">
        <f aca="false">F16/F93*1000</f>
        <v>30.7436904094223</v>
      </c>
      <c r="H16" s="107"/>
    </row>
    <row r="17" customFormat="false" ht="15" hidden="false" customHeight="false" outlineLevel="0" collapsed="false">
      <c r="A17" s="30" t="s">
        <v>29</v>
      </c>
      <c r="B17" s="112" t="s">
        <v>30</v>
      </c>
      <c r="C17" s="109" t="n">
        <v>398.365</v>
      </c>
      <c r="D17" s="28" t="n">
        <f aca="false">C17/C93*1000</f>
        <v>27.2404950765864</v>
      </c>
      <c r="E17" s="162"/>
      <c r="F17" s="163" t="n">
        <v>48.57</v>
      </c>
      <c r="G17" s="115" t="n">
        <f aca="false">F17/F93*1000</f>
        <v>27.2406057206955</v>
      </c>
      <c r="H17" s="107"/>
    </row>
    <row r="18" customFormat="false" ht="15" hidden="false" customHeight="false" outlineLevel="0" collapsed="false">
      <c r="A18" s="30" t="s">
        <v>31</v>
      </c>
      <c r="B18" s="112" t="s">
        <v>32</v>
      </c>
      <c r="C18" s="109" t="n">
        <v>51.229</v>
      </c>
      <c r="D18" s="28" t="n">
        <f aca="false">C18/C93*1000</f>
        <v>3.50307713347921</v>
      </c>
      <c r="E18" s="162"/>
      <c r="F18" s="163" t="n">
        <v>6.246</v>
      </c>
      <c r="G18" s="28" t="n">
        <f aca="false">F18/F93*1000</f>
        <v>3.50308468872687</v>
      </c>
      <c r="H18" s="107"/>
    </row>
    <row r="19" customFormat="false" ht="15" hidden="false" customHeight="false" outlineLevel="0" collapsed="false">
      <c r="A19" s="25" t="s">
        <v>33</v>
      </c>
      <c r="B19" s="111" t="s">
        <v>34</v>
      </c>
      <c r="C19" s="109" t="n">
        <f aca="false">C20+C21</f>
        <v>2461.857</v>
      </c>
      <c r="D19" s="28" t="n">
        <f aca="false">C19/C93*1000</f>
        <v>168.343613238512</v>
      </c>
      <c r="E19" s="162"/>
      <c r="F19" s="163" t="n">
        <f aca="false">F20+F21</f>
        <v>300.157</v>
      </c>
      <c r="G19" s="28" t="n">
        <f aca="false">F19/F93*1000</f>
        <v>168.343802579922</v>
      </c>
      <c r="H19" s="107"/>
    </row>
    <row r="20" customFormat="false" ht="25.35" hidden="false" customHeight="false" outlineLevel="0" collapsed="false">
      <c r="A20" s="30" t="s">
        <v>35</v>
      </c>
      <c r="B20" s="113" t="s">
        <v>36</v>
      </c>
      <c r="C20" s="109" t="n">
        <v>1915.9</v>
      </c>
      <c r="D20" s="28" t="n">
        <f aca="false">C20/C93*1000</f>
        <v>131.010667396061</v>
      </c>
      <c r="E20" s="162"/>
      <c r="F20" s="163" t="n">
        <v>233.592</v>
      </c>
      <c r="G20" s="28" t="n">
        <f aca="false">F20/F93*1000</f>
        <v>131.01065619742</v>
      </c>
      <c r="H20" s="107"/>
    </row>
    <row r="21" customFormat="false" ht="15" hidden="false" customHeight="false" outlineLevel="0" collapsed="false">
      <c r="A21" s="30" t="s">
        <v>37</v>
      </c>
      <c r="B21" s="112" t="s">
        <v>38</v>
      </c>
      <c r="C21" s="116" t="n">
        <v>545.957</v>
      </c>
      <c r="D21" s="28" t="n">
        <f aca="false">C21/C93*1000</f>
        <v>37.3329458424508</v>
      </c>
      <c r="E21" s="162"/>
      <c r="F21" s="164" t="n">
        <v>66.565</v>
      </c>
      <c r="G21" s="28" t="n">
        <f aca="false">F21/F93*1000</f>
        <v>37.3331463825014</v>
      </c>
      <c r="H21" s="107"/>
    </row>
    <row r="22" customFormat="false" ht="15" hidden="false" customHeight="false" outlineLevel="0" collapsed="false">
      <c r="A22" s="34" t="s">
        <v>39</v>
      </c>
      <c r="B22" s="111" t="s">
        <v>40</v>
      </c>
      <c r="C22" s="109" t="n">
        <f aca="false">C23+C24</f>
        <v>1300.068</v>
      </c>
      <c r="D22" s="28" t="n">
        <f aca="false">C22/C93*1000</f>
        <v>88.8996170678337</v>
      </c>
      <c r="E22" s="162"/>
      <c r="F22" s="163" t="n">
        <f aca="false">F23+F24</f>
        <v>158.508</v>
      </c>
      <c r="G22" s="28" t="n">
        <f aca="false">F22/F93*1000</f>
        <v>88.8996074032529</v>
      </c>
      <c r="H22" s="107"/>
    </row>
    <row r="23" customFormat="false" ht="25.35" hidden="false" customHeight="false" outlineLevel="0" collapsed="false">
      <c r="A23" s="30" t="s">
        <v>41</v>
      </c>
      <c r="B23" s="113" t="s">
        <v>36</v>
      </c>
      <c r="C23" s="109" t="n">
        <v>966.983</v>
      </c>
      <c r="D23" s="28" t="n">
        <f aca="false">C23/C93*1000</f>
        <v>66.1230169584245</v>
      </c>
      <c r="E23" s="162"/>
      <c r="F23" s="163" t="n">
        <v>117.897</v>
      </c>
      <c r="G23" s="115" t="n">
        <f aca="false">F23/F93*1000</f>
        <v>66.1228266965788</v>
      </c>
      <c r="H23" s="107"/>
    </row>
    <row r="24" customFormat="false" ht="15" hidden="false" customHeight="false" outlineLevel="0" collapsed="false">
      <c r="A24" s="30" t="s">
        <v>42</v>
      </c>
      <c r="B24" s="112" t="s">
        <v>38</v>
      </c>
      <c r="C24" s="116" t="n">
        <v>333.085</v>
      </c>
      <c r="D24" s="28" t="n">
        <f aca="false">C24/C93*1000</f>
        <v>22.7766001094092</v>
      </c>
      <c r="E24" s="162"/>
      <c r="F24" s="164" t="n">
        <v>40.611</v>
      </c>
      <c r="G24" s="28" t="n">
        <f aca="false">F24/F93*1000</f>
        <v>22.7767807066741</v>
      </c>
      <c r="H24" s="107"/>
    </row>
    <row r="25" customFormat="false" ht="15" hidden="false" customHeight="false" outlineLevel="0" collapsed="false">
      <c r="A25" s="36" t="s">
        <v>43</v>
      </c>
      <c r="B25" s="117" t="s">
        <v>44</v>
      </c>
      <c r="C25" s="109" t="n">
        <f aca="false">C8+C22</f>
        <v>46103.97</v>
      </c>
      <c r="D25" s="119" t="n">
        <f aca="false">D8+D22</f>
        <v>3152.14376914661</v>
      </c>
      <c r="E25" s="162"/>
      <c r="F25" s="163" t="n">
        <f aca="false">F8+F22</f>
        <v>5619.433</v>
      </c>
      <c r="G25" s="119" t="n">
        <f aca="false">G8+G22</f>
        <v>3152.14302299495</v>
      </c>
      <c r="H25" s="107"/>
    </row>
    <row r="26" customFormat="false" ht="15" hidden="false" customHeight="false" outlineLevel="0" collapsed="false">
      <c r="A26" s="34" t="s">
        <v>45</v>
      </c>
      <c r="B26" s="111" t="s">
        <v>46</v>
      </c>
      <c r="C26" s="109" t="n">
        <v>159.402</v>
      </c>
      <c r="D26" s="28" t="n">
        <f aca="false">C26/C93*1000</f>
        <v>10.9000273522976</v>
      </c>
      <c r="E26" s="162"/>
      <c r="F26" s="163" t="n">
        <v>19.435</v>
      </c>
      <c r="G26" s="28" t="n">
        <f aca="false">F26/F93*1000</f>
        <v>10.9001682557487</v>
      </c>
      <c r="H26" s="107"/>
    </row>
    <row r="27" customFormat="false" ht="15" hidden="false" customHeight="false" outlineLevel="0" collapsed="false">
      <c r="A27" s="34" t="s">
        <v>47</v>
      </c>
      <c r="B27" s="111" t="s">
        <v>48</v>
      </c>
      <c r="C27" s="109" t="n">
        <f aca="false">C28+C29+C30</f>
        <v>2133.099</v>
      </c>
      <c r="D27" s="28" t="n">
        <f aca="false">C27/C93*1000-0.02</f>
        <v>145.842896608315</v>
      </c>
      <c r="E27" s="162"/>
      <c r="F27" s="163" t="n">
        <f aca="false">F28+F29+F30</f>
        <v>259.993</v>
      </c>
      <c r="G27" s="28" t="n">
        <f aca="false">F27/F93*1000+0.02</f>
        <v>145.837722938867</v>
      </c>
      <c r="H27" s="107"/>
    </row>
    <row r="28" customFormat="false" ht="15" hidden="false" customHeight="false" outlineLevel="0" collapsed="false">
      <c r="A28" s="25" t="s">
        <v>49</v>
      </c>
      <c r="B28" s="112" t="s">
        <v>50</v>
      </c>
      <c r="C28" s="109" t="n">
        <v>383.958</v>
      </c>
      <c r="D28" s="28" t="n">
        <f aca="false">C28/C93*1000-0.005</f>
        <v>26.2503336980306</v>
      </c>
      <c r="E28" s="162"/>
      <c r="F28" s="163" t="n">
        <v>46.799</v>
      </c>
      <c r="G28" s="28" t="n">
        <f aca="false">F28/F93*1000</f>
        <v>26.247335950645</v>
      </c>
      <c r="H28" s="107"/>
    </row>
    <row r="29" customFormat="false" ht="15.75" hidden="false" customHeight="true" outlineLevel="0" collapsed="false">
      <c r="A29" s="25" t="s">
        <v>51</v>
      </c>
      <c r="B29" s="113" t="s">
        <v>52</v>
      </c>
      <c r="C29" s="116" t="n">
        <v>0</v>
      </c>
      <c r="D29" s="43" t="n">
        <f aca="false">C29/C93*1000</f>
        <v>0</v>
      </c>
      <c r="E29" s="165"/>
      <c r="F29" s="164" t="n">
        <v>0</v>
      </c>
      <c r="G29" s="28" t="n">
        <f aca="false">F29/F93*1000</f>
        <v>0</v>
      </c>
      <c r="H29" s="107"/>
    </row>
    <row r="30" customFormat="false" ht="15" hidden="false" customHeight="false" outlineLevel="0" collapsed="false">
      <c r="A30" s="25" t="s">
        <v>53</v>
      </c>
      <c r="B30" s="114" t="s">
        <v>54</v>
      </c>
      <c r="C30" s="109" t="n">
        <v>1749.141</v>
      </c>
      <c r="D30" s="28" t="n">
        <f aca="false">C30/C93*1000-0.02</f>
        <v>119.587562910284</v>
      </c>
      <c r="E30" s="162"/>
      <c r="F30" s="163" t="n">
        <v>213.194</v>
      </c>
      <c r="G30" s="28" t="n">
        <f aca="false">F30/F93*1000+0.02</f>
        <v>119.590386988222</v>
      </c>
      <c r="H30" s="107"/>
    </row>
    <row r="31" customFormat="false" ht="23.85" hidden="false" customHeight="false" outlineLevel="0" collapsed="false">
      <c r="A31" s="39" t="s">
        <v>55</v>
      </c>
      <c r="B31" s="117" t="s">
        <v>56</v>
      </c>
      <c r="C31" s="109" t="n">
        <f aca="false">C25+C26+C27</f>
        <v>48396.471</v>
      </c>
      <c r="D31" s="28" t="n">
        <f aca="false">D25+D26+D27-0.005</f>
        <v>3308.88169310722</v>
      </c>
      <c r="E31" s="162"/>
      <c r="F31" s="163" t="n">
        <f aca="false">F25+F26+F27</f>
        <v>5898.861</v>
      </c>
      <c r="G31" s="28" t="n">
        <f aca="false">G25+G26+G27</f>
        <v>3308.88091418957</v>
      </c>
      <c r="H31" s="107"/>
    </row>
    <row r="32" customFormat="false" ht="15" hidden="false" customHeight="false" outlineLevel="0" collapsed="false">
      <c r="A32" s="39" t="s">
        <v>57</v>
      </c>
      <c r="B32" s="117" t="s">
        <v>58</v>
      </c>
      <c r="C32" s="109"/>
      <c r="D32" s="41" t="n">
        <f aca="false">D31</f>
        <v>3308.88169310722</v>
      </c>
      <c r="E32" s="162"/>
      <c r="F32" s="163"/>
      <c r="G32" s="41" t="n">
        <f aca="false">G31</f>
        <v>3308.88091418957</v>
      </c>
      <c r="H32" s="107"/>
    </row>
    <row r="33" customFormat="false" ht="15" hidden="false" customHeight="false" outlineLevel="0" collapsed="false">
      <c r="A33" s="39"/>
      <c r="B33" s="122" t="s">
        <v>60</v>
      </c>
      <c r="C33" s="109"/>
      <c r="D33" s="28"/>
      <c r="E33" s="162"/>
      <c r="F33" s="163"/>
      <c r="G33" s="28"/>
      <c r="H33" s="107"/>
    </row>
    <row r="34" customFormat="false" ht="15" hidden="false" customHeight="false" outlineLevel="0" collapsed="false">
      <c r="A34" s="19" t="s">
        <v>61</v>
      </c>
      <c r="B34" s="108" t="s">
        <v>12</v>
      </c>
      <c r="C34" s="109" t="n">
        <f aca="false">C35+C40+C41+C44</f>
        <v>7578.41</v>
      </c>
      <c r="D34" s="28" t="n">
        <f aca="false">C34/C96*1000</f>
        <v>690.138420908843</v>
      </c>
      <c r="E34" s="162"/>
      <c r="F34" s="163" t="n">
        <f aca="false">F35+F40+F41+F44</f>
        <v>892.35</v>
      </c>
      <c r="G34" s="28" t="n">
        <f aca="false">F34/F96*1000</f>
        <v>690.139211136891</v>
      </c>
      <c r="H34" s="107"/>
    </row>
    <row r="35" customFormat="false" ht="15" hidden="false" customHeight="false" outlineLevel="0" collapsed="false">
      <c r="A35" s="25" t="s">
        <v>62</v>
      </c>
      <c r="B35" s="111" t="s">
        <v>14</v>
      </c>
      <c r="C35" s="109" t="n">
        <f aca="false">C36+C37+C38+C39</f>
        <v>6291.407</v>
      </c>
      <c r="D35" s="28" t="n">
        <f aca="false">C35/C96*1000</f>
        <v>572.935707130498</v>
      </c>
      <c r="E35" s="162"/>
      <c r="F35" s="163" t="n">
        <f aca="false">F36+F37+F38+F39</f>
        <v>740.806</v>
      </c>
      <c r="G35" s="28" t="n">
        <f aca="false">F35/F96*1000</f>
        <v>572.935808197989</v>
      </c>
      <c r="H35" s="107"/>
    </row>
    <row r="36" customFormat="false" ht="15" hidden="false" customHeight="false" outlineLevel="0" collapsed="false">
      <c r="A36" s="25" t="s">
        <v>63</v>
      </c>
      <c r="B36" s="112" t="s">
        <v>18</v>
      </c>
      <c r="C36" s="109" t="n">
        <v>0</v>
      </c>
      <c r="D36" s="28" t="n">
        <f aca="false">C36/C96*1000</f>
        <v>0</v>
      </c>
      <c r="E36" s="162"/>
      <c r="F36" s="163" t="n">
        <v>0</v>
      </c>
      <c r="G36" s="28" t="n">
        <f aca="false">F36/F96*1000</f>
        <v>0</v>
      </c>
      <c r="H36" s="107"/>
    </row>
    <row r="37" customFormat="false" ht="15" hidden="false" customHeight="false" outlineLevel="0" collapsed="false">
      <c r="A37" s="25" t="s">
        <v>64</v>
      </c>
      <c r="B37" s="113" t="s">
        <v>22</v>
      </c>
      <c r="C37" s="109" t="n">
        <v>0.889</v>
      </c>
      <c r="D37" s="28" t="n">
        <f aca="false">C37/C96*1000</f>
        <v>0.0809580183954103</v>
      </c>
      <c r="E37" s="162"/>
      <c r="F37" s="163" t="n">
        <v>0.105</v>
      </c>
      <c r="G37" s="28" t="n">
        <f aca="false">F37/F96*1000</f>
        <v>0.0812064965197216</v>
      </c>
      <c r="H37" s="107"/>
    </row>
    <row r="38" customFormat="false" ht="23.85" hidden="false" customHeight="false" outlineLevel="0" collapsed="false">
      <c r="A38" s="25" t="s">
        <v>65</v>
      </c>
      <c r="B38" s="114" t="s">
        <v>66</v>
      </c>
      <c r="C38" s="109" t="n">
        <v>5394.592</v>
      </c>
      <c r="D38" s="28" t="n">
        <f aca="false">C38/C96*1000</f>
        <v>491.266004917585</v>
      </c>
      <c r="E38" s="162"/>
      <c r="F38" s="163" t="n">
        <v>635.207</v>
      </c>
      <c r="G38" s="28" t="n">
        <f aca="false">F38/F96*1000</f>
        <v>491.266047950503</v>
      </c>
      <c r="H38" s="107"/>
    </row>
    <row r="39" customFormat="false" ht="25.35" hidden="false" customHeight="false" outlineLevel="0" collapsed="false">
      <c r="A39" s="25" t="s">
        <v>67</v>
      </c>
      <c r="B39" s="113" t="s">
        <v>24</v>
      </c>
      <c r="C39" s="109" t="n">
        <v>895.926</v>
      </c>
      <c r="D39" s="28" t="n">
        <f aca="false">C39/C96*1000</f>
        <v>81.5887441945178</v>
      </c>
      <c r="E39" s="162"/>
      <c r="F39" s="163" t="n">
        <v>105.494</v>
      </c>
      <c r="G39" s="28" t="n">
        <f aca="false">F39/F96*1000</f>
        <v>81.5885537509667</v>
      </c>
      <c r="H39" s="107"/>
    </row>
    <row r="40" customFormat="false" ht="23.85" hidden="false" customHeight="false" outlineLevel="0" collapsed="false">
      <c r="A40" s="25" t="s">
        <v>68</v>
      </c>
      <c r="B40" s="114" t="s">
        <v>26</v>
      </c>
      <c r="C40" s="109" t="n">
        <v>925.786</v>
      </c>
      <c r="D40" s="28" t="n">
        <f aca="false">C40/C96*1000</f>
        <v>84.3079865221747</v>
      </c>
      <c r="E40" s="162"/>
      <c r="F40" s="164" t="n">
        <v>109.011</v>
      </c>
      <c r="G40" s="28" t="n">
        <f aca="false">F40/F96*1000</f>
        <v>84.3085846867749</v>
      </c>
      <c r="H40" s="107"/>
    </row>
    <row r="41" customFormat="false" ht="15" hidden="false" customHeight="false" outlineLevel="0" collapsed="false">
      <c r="A41" s="25" t="s">
        <v>69</v>
      </c>
      <c r="B41" s="111" t="s">
        <v>28</v>
      </c>
      <c r="C41" s="109" t="n">
        <f aca="false">C42+C43</f>
        <v>89.746</v>
      </c>
      <c r="D41" s="28" t="n">
        <f aca="false">C41/C96*1000</f>
        <v>8.17284400327839</v>
      </c>
      <c r="E41" s="162"/>
      <c r="F41" s="163" t="n">
        <f aca="false">F42+F43</f>
        <v>10.568</v>
      </c>
      <c r="G41" s="28" t="n">
        <f aca="false">F41/F96*1000</f>
        <v>8.17324052590874</v>
      </c>
      <c r="H41" s="107"/>
    </row>
    <row r="42" customFormat="false" ht="15" hidden="false" customHeight="false" outlineLevel="0" collapsed="false">
      <c r="A42" s="25" t="s">
        <v>70</v>
      </c>
      <c r="B42" s="112" t="s">
        <v>30</v>
      </c>
      <c r="C42" s="109" t="n">
        <v>89.746</v>
      </c>
      <c r="D42" s="28" t="n">
        <f aca="false">C42/C96*1000</f>
        <v>8.17284400327839</v>
      </c>
      <c r="E42" s="162"/>
      <c r="F42" s="163" t="n">
        <v>10.568</v>
      </c>
      <c r="G42" s="28" t="n">
        <f aca="false">F42/F96*1000</f>
        <v>8.17324052590874</v>
      </c>
      <c r="H42" s="107"/>
    </row>
    <row r="43" customFormat="false" ht="15" hidden="false" customHeight="false" outlineLevel="0" collapsed="false">
      <c r="A43" s="25" t="s">
        <v>71</v>
      </c>
      <c r="B43" s="112" t="s">
        <v>32</v>
      </c>
      <c r="C43" s="109" t="n">
        <v>0</v>
      </c>
      <c r="D43" s="28" t="n">
        <f aca="false">C43/C96*1000</f>
        <v>0</v>
      </c>
      <c r="E43" s="162"/>
      <c r="F43" s="163" t="n">
        <v>0</v>
      </c>
      <c r="G43" s="28" t="n">
        <f aca="false">F43/F96*1000</f>
        <v>0</v>
      </c>
      <c r="H43" s="107"/>
    </row>
    <row r="44" customFormat="false" ht="15" hidden="false" customHeight="false" outlineLevel="0" collapsed="false">
      <c r="A44" s="25" t="s">
        <v>72</v>
      </c>
      <c r="B44" s="111" t="s">
        <v>34</v>
      </c>
      <c r="C44" s="109" t="n">
        <f aca="false">C45+C46</f>
        <v>271.471</v>
      </c>
      <c r="D44" s="28" t="n">
        <f aca="false">C44/C96*1000</f>
        <v>24.7218832528914</v>
      </c>
      <c r="E44" s="162"/>
      <c r="F44" s="163" t="n">
        <f aca="false">F45+F46</f>
        <v>31.965</v>
      </c>
      <c r="G44" s="28" t="n">
        <f aca="false">F44/F96*1000</f>
        <v>24.7215777262181</v>
      </c>
      <c r="H44" s="107"/>
    </row>
    <row r="45" customFormat="false" ht="25.35" hidden="false" customHeight="false" outlineLevel="0" collapsed="false">
      <c r="A45" s="25" t="s">
        <v>73</v>
      </c>
      <c r="B45" s="113" t="s">
        <v>36</v>
      </c>
      <c r="C45" s="109" t="n">
        <v>140.104</v>
      </c>
      <c r="D45" s="28" t="n">
        <f aca="false">C45/C96*1000</f>
        <v>12.7587651397869</v>
      </c>
      <c r="E45" s="162"/>
      <c r="F45" s="163" t="n">
        <v>16.497</v>
      </c>
      <c r="G45" s="28" t="n">
        <f aca="false">F45/F96*1000</f>
        <v>12.7587006960557</v>
      </c>
      <c r="H45" s="107"/>
    </row>
    <row r="46" customFormat="false" ht="15" hidden="false" customHeight="false" outlineLevel="0" collapsed="false">
      <c r="A46" s="123" t="s">
        <v>74</v>
      </c>
      <c r="B46" s="124" t="s">
        <v>38</v>
      </c>
      <c r="C46" s="125" t="n">
        <v>131.367</v>
      </c>
      <c r="D46" s="126" t="n">
        <f aca="false">C46/C96*1000</f>
        <v>11.9631181131045</v>
      </c>
      <c r="E46" s="166"/>
      <c r="F46" s="167" t="n">
        <v>15.468</v>
      </c>
      <c r="G46" s="126" t="n">
        <f aca="false">F46/F96*1000</f>
        <v>11.9628770301624</v>
      </c>
      <c r="H46" s="107"/>
    </row>
    <row r="47" customFormat="false" ht="15" hidden="false" customHeight="false" outlineLevel="0" collapsed="false">
      <c r="A47" s="50"/>
      <c r="B47" s="51"/>
      <c r="C47" s="128"/>
      <c r="D47" s="129"/>
      <c r="E47" s="129"/>
      <c r="F47" s="128"/>
      <c r="G47" s="129"/>
      <c r="H47" s="107"/>
    </row>
    <row r="48" customFormat="false" ht="15" hidden="false" customHeight="false" outlineLevel="0" collapsed="false">
      <c r="A48" s="49" t="s">
        <v>81</v>
      </c>
      <c r="B48" s="49"/>
      <c r="C48" s="49"/>
      <c r="D48" s="49"/>
      <c r="E48" s="49"/>
      <c r="F48" s="49"/>
      <c r="G48" s="49"/>
      <c r="H48" s="130"/>
    </row>
    <row r="49" customFormat="false" ht="15" hidden="false" customHeight="false" outlineLevel="0" collapsed="false">
      <c r="A49" s="50"/>
      <c r="B49" s="51"/>
      <c r="C49" s="128"/>
      <c r="D49" s="129"/>
      <c r="E49" s="129"/>
      <c r="F49" s="128"/>
      <c r="G49" s="129"/>
      <c r="H49" s="107"/>
    </row>
    <row r="50" customFormat="false" ht="15" hidden="false" customHeight="false" outlineLevel="0" collapsed="false">
      <c r="A50" s="13" t="s">
        <v>10</v>
      </c>
      <c r="B50" s="68" t="n">
        <v>2</v>
      </c>
      <c r="C50" s="99" t="n">
        <v>3</v>
      </c>
      <c r="D50" s="8" t="n">
        <v>4</v>
      </c>
      <c r="E50" s="100"/>
      <c r="F50" s="99" t="n">
        <v>5</v>
      </c>
      <c r="G50" s="8" t="n">
        <v>6</v>
      </c>
      <c r="H50" s="107"/>
    </row>
    <row r="51" customFormat="false" ht="15" hidden="false" customHeight="false" outlineLevel="0" collapsed="false">
      <c r="A51" s="34" t="s">
        <v>75</v>
      </c>
      <c r="B51" s="111" t="s">
        <v>40</v>
      </c>
      <c r="C51" s="109" t="n">
        <f aca="false">C52+C53</f>
        <v>95.069</v>
      </c>
      <c r="D51" s="28" t="n">
        <f aca="false">C51/C96*1000</f>
        <v>8.65759038338949</v>
      </c>
      <c r="E51" s="131"/>
      <c r="F51" s="109" t="n">
        <f aca="false">F52+F53</f>
        <v>11.194</v>
      </c>
      <c r="G51" s="28" t="n">
        <f aca="false">F51/F96*1000</f>
        <v>8.65738592420727</v>
      </c>
      <c r="H51" s="107"/>
    </row>
    <row r="52" customFormat="false" ht="25.35" hidden="false" customHeight="false" outlineLevel="0" collapsed="false">
      <c r="A52" s="25" t="s">
        <v>76</v>
      </c>
      <c r="B52" s="113" t="s">
        <v>36</v>
      </c>
      <c r="C52" s="109" t="n">
        <v>70.712</v>
      </c>
      <c r="D52" s="28" t="n">
        <f aca="false">C52/C96*1000</f>
        <v>6.43948638557508</v>
      </c>
      <c r="E52" s="131"/>
      <c r="F52" s="109" t="n">
        <v>8.326</v>
      </c>
      <c r="G52" s="28" t="n">
        <f aca="false">F52/F96*1000</f>
        <v>6.43928847641145</v>
      </c>
      <c r="H52" s="107"/>
    </row>
    <row r="53" customFormat="false" ht="15" hidden="false" customHeight="false" outlineLevel="0" collapsed="false">
      <c r="A53" s="25" t="s">
        <v>77</v>
      </c>
      <c r="B53" s="112" t="s">
        <v>38</v>
      </c>
      <c r="C53" s="109" t="n">
        <v>24.357</v>
      </c>
      <c r="D53" s="28" t="n">
        <f aca="false">C53/C96*1000</f>
        <v>2.21810399781441</v>
      </c>
      <c r="E53" s="131"/>
      <c r="F53" s="109" t="n">
        <v>2.868</v>
      </c>
      <c r="G53" s="28" t="n">
        <f aca="false">F53/F96*1000</f>
        <v>2.21809744779582</v>
      </c>
      <c r="H53" s="107"/>
    </row>
    <row r="54" customFormat="false" ht="15" hidden="false" customHeight="false" outlineLevel="0" collapsed="false">
      <c r="A54" s="36" t="s">
        <v>78</v>
      </c>
      <c r="B54" s="117" t="s">
        <v>79</v>
      </c>
      <c r="C54" s="132" t="n">
        <f aca="false">C34+C51</f>
        <v>7673.479</v>
      </c>
      <c r="D54" s="119" t="n">
        <f aca="false">C54/C96*1000</f>
        <v>698.796011292232</v>
      </c>
      <c r="E54" s="131"/>
      <c r="F54" s="132" t="n">
        <f aca="false">F34+F51</f>
        <v>903.544</v>
      </c>
      <c r="G54" s="119" t="n">
        <f aca="false">F54/F96*1000</f>
        <v>698.796597061098</v>
      </c>
      <c r="H54" s="107"/>
    </row>
    <row r="55" customFormat="false" ht="15" hidden="false" customHeight="false" outlineLevel="0" collapsed="false">
      <c r="A55" s="34" t="s">
        <v>80</v>
      </c>
      <c r="B55" s="111" t="s">
        <v>46</v>
      </c>
      <c r="C55" s="109" t="n">
        <v>0</v>
      </c>
      <c r="D55" s="28" t="n">
        <f aca="false">C55/C96*1000</f>
        <v>0</v>
      </c>
      <c r="E55" s="131"/>
      <c r="F55" s="109" t="n">
        <v>0</v>
      </c>
      <c r="G55" s="28" t="n">
        <f aca="false">F55/F96*1000</f>
        <v>0</v>
      </c>
      <c r="H55" s="107"/>
    </row>
    <row r="56" customFormat="false" ht="15" hidden="false" customHeight="false" outlineLevel="0" collapsed="false">
      <c r="A56" s="34" t="s">
        <v>81</v>
      </c>
      <c r="B56" s="111" t="s">
        <v>48</v>
      </c>
      <c r="C56" s="109" t="n">
        <f aca="false">C57+C59</f>
        <v>111.152</v>
      </c>
      <c r="D56" s="28" t="n">
        <f aca="false">C56/C96*1000</f>
        <v>10.122211091886</v>
      </c>
      <c r="E56" s="131"/>
      <c r="F56" s="109" t="n">
        <f aca="false">F57+F59</f>
        <v>13.088</v>
      </c>
      <c r="G56" s="28" t="n">
        <f aca="false">F56/F96*1000</f>
        <v>10.1221964423821</v>
      </c>
      <c r="H56" s="107"/>
    </row>
    <row r="57" customFormat="false" ht="15" hidden="false" customHeight="false" outlineLevel="0" collapsed="false">
      <c r="A57" s="25" t="s">
        <v>82</v>
      </c>
      <c r="B57" s="112" t="s">
        <v>50</v>
      </c>
      <c r="C57" s="109" t="n">
        <v>20.007</v>
      </c>
      <c r="D57" s="28" t="n">
        <f aca="false">C57/C96*1000</f>
        <v>1.82196521264001</v>
      </c>
      <c r="E57" s="131"/>
      <c r="F57" s="109" t="n">
        <v>2.356</v>
      </c>
      <c r="G57" s="28" t="n">
        <f aca="false">F57/F96*1000</f>
        <v>1.82211910286156</v>
      </c>
      <c r="H57" s="107"/>
    </row>
    <row r="58" customFormat="false" ht="15" hidden="false" customHeight="true" outlineLevel="0" collapsed="false">
      <c r="A58" s="25" t="s">
        <v>83</v>
      </c>
      <c r="B58" s="113" t="s">
        <v>52</v>
      </c>
      <c r="C58" s="109" t="n">
        <v>0</v>
      </c>
      <c r="D58" s="28" t="n">
        <f aca="false">C58/C96*1000</f>
        <v>0</v>
      </c>
      <c r="E58" s="131"/>
      <c r="F58" s="109" t="n">
        <v>0</v>
      </c>
      <c r="G58" s="28" t="n">
        <f aca="false">F58/F96*1000</f>
        <v>0</v>
      </c>
      <c r="H58" s="107"/>
    </row>
    <row r="59" customFormat="false" ht="15" hidden="false" customHeight="false" outlineLevel="0" collapsed="false">
      <c r="A59" s="25" t="s">
        <v>84</v>
      </c>
      <c r="B59" s="114" t="s">
        <v>54</v>
      </c>
      <c r="C59" s="109" t="n">
        <v>91.145</v>
      </c>
      <c r="D59" s="28" t="n">
        <f aca="false">C59/C96*1000</f>
        <v>8.30024587924597</v>
      </c>
      <c r="E59" s="131"/>
      <c r="F59" s="109" t="n">
        <v>10.732</v>
      </c>
      <c r="G59" s="28" t="n">
        <f aca="false">F59/F96*1000</f>
        <v>8.3000773395205</v>
      </c>
      <c r="H59" s="107"/>
    </row>
    <row r="60" customFormat="false" ht="23.85" hidden="false" customHeight="false" outlineLevel="0" collapsed="false">
      <c r="A60" s="39" t="s">
        <v>85</v>
      </c>
      <c r="B60" s="117" t="s">
        <v>86</v>
      </c>
      <c r="C60" s="132" t="n">
        <f aca="false">C54+C56</f>
        <v>7784.631</v>
      </c>
      <c r="D60" s="28" t="n">
        <f aca="false">C60/C96*1000</f>
        <v>708.918222384118</v>
      </c>
      <c r="E60" s="131"/>
      <c r="F60" s="132" t="n">
        <f aca="false">F54+F56</f>
        <v>916.632</v>
      </c>
      <c r="G60" s="28" t="n">
        <f aca="false">F60/F96*1000</f>
        <v>708.91879350348</v>
      </c>
      <c r="H60" s="107"/>
    </row>
    <row r="61" customFormat="false" ht="15" hidden="false" customHeight="false" outlineLevel="0" collapsed="false">
      <c r="A61" s="39" t="s">
        <v>87</v>
      </c>
      <c r="B61" s="117" t="s">
        <v>88</v>
      </c>
      <c r="C61" s="109"/>
      <c r="D61" s="41" t="n">
        <f aca="false">D60</f>
        <v>708.918222384118</v>
      </c>
      <c r="E61" s="131"/>
      <c r="F61" s="109"/>
      <c r="G61" s="41" t="n">
        <f aca="false">G60</f>
        <v>708.91879350348</v>
      </c>
      <c r="H61" s="107"/>
    </row>
    <row r="62" customFormat="false" ht="15" hidden="false" customHeight="false" outlineLevel="0" collapsed="false">
      <c r="A62" s="39"/>
      <c r="B62" s="117" t="s">
        <v>89</v>
      </c>
      <c r="C62" s="109"/>
      <c r="D62" s="28"/>
      <c r="E62" s="131"/>
      <c r="F62" s="109"/>
      <c r="G62" s="28"/>
      <c r="H62" s="107"/>
    </row>
    <row r="63" customFormat="false" ht="15" hidden="false" customHeight="false" outlineLevel="0" collapsed="false">
      <c r="A63" s="19" t="s">
        <v>90</v>
      </c>
      <c r="B63" s="108" t="s">
        <v>12</v>
      </c>
      <c r="C63" s="109" t="n">
        <f aca="false">C64+C65+C66+C69</f>
        <v>566.774</v>
      </c>
      <c r="D63" s="28" t="n">
        <f aca="false">C63/C94*1000</f>
        <v>46.7982825530509</v>
      </c>
      <c r="E63" s="131"/>
      <c r="F63" s="109" t="n">
        <f aca="false">F64+F65+F66+F69</f>
        <v>69.074</v>
      </c>
      <c r="G63" s="28" t="n">
        <f aca="false">F63/F94*1000</f>
        <v>46.7981029810298</v>
      </c>
      <c r="H63" s="107"/>
    </row>
    <row r="64" customFormat="false" ht="15" hidden="false" customHeight="false" outlineLevel="0" collapsed="false">
      <c r="A64" s="25" t="s">
        <v>91</v>
      </c>
      <c r="B64" s="111" t="s">
        <v>92</v>
      </c>
      <c r="C64" s="109" t="n">
        <v>2.115</v>
      </c>
      <c r="D64" s="28" t="n">
        <f aca="false">C64/C94*1000</f>
        <v>0.174634629675502</v>
      </c>
      <c r="E64" s="131"/>
      <c r="F64" s="109" t="n">
        <v>0.258</v>
      </c>
      <c r="G64" s="28" t="n">
        <f aca="false">F64/F94*1000</f>
        <v>0.17479674796748</v>
      </c>
      <c r="H64" s="107"/>
    </row>
    <row r="65" customFormat="false" ht="23.85" hidden="false" customHeight="false" outlineLevel="0" collapsed="false">
      <c r="A65" s="25" t="s">
        <v>93</v>
      </c>
      <c r="B65" s="114" t="s">
        <v>26</v>
      </c>
      <c r="C65" s="109" t="n">
        <v>423.731</v>
      </c>
      <c r="D65" s="28" t="n">
        <f aca="false">C65/C94*1000</f>
        <v>34.9872842870118</v>
      </c>
      <c r="E65" s="131"/>
      <c r="F65" s="109" t="n">
        <v>51.641</v>
      </c>
      <c r="G65" s="28" t="n">
        <f aca="false">F65/F94*1000</f>
        <v>34.9871273712737</v>
      </c>
      <c r="H65" s="107"/>
    </row>
    <row r="66" customFormat="false" ht="15" hidden="false" customHeight="false" outlineLevel="0" collapsed="false">
      <c r="A66" s="25" t="s">
        <v>94</v>
      </c>
      <c r="B66" s="111" t="s">
        <v>28</v>
      </c>
      <c r="C66" s="109" t="n">
        <f aca="false">C67+C68</f>
        <v>92.156</v>
      </c>
      <c r="D66" s="28" t="n">
        <f aca="false">C66/C94*1000</f>
        <v>7.60928081909008</v>
      </c>
      <c r="E66" s="131"/>
      <c r="F66" s="109" t="n">
        <f aca="false">F67+F68</f>
        <v>11.231</v>
      </c>
      <c r="G66" s="28" t="n">
        <f aca="false">F66/F94*1000</f>
        <v>7.60907859078591</v>
      </c>
      <c r="H66" s="107"/>
    </row>
    <row r="67" customFormat="false" ht="15" hidden="false" customHeight="false" outlineLevel="0" collapsed="false">
      <c r="A67" s="30" t="s">
        <v>95</v>
      </c>
      <c r="B67" s="112" t="s">
        <v>30</v>
      </c>
      <c r="C67" s="109" t="n">
        <v>3.957</v>
      </c>
      <c r="D67" s="28" t="n">
        <f aca="false">C67/C94*1000</f>
        <v>0.326727768144662</v>
      </c>
      <c r="E67" s="131"/>
      <c r="F67" s="109" t="n">
        <v>0.482</v>
      </c>
      <c r="G67" s="28" t="n">
        <f aca="false">F67/F94*1000</f>
        <v>0.326558265582656</v>
      </c>
      <c r="H67" s="107"/>
    </row>
    <row r="68" customFormat="false" ht="15" hidden="false" customHeight="false" outlineLevel="0" collapsed="false">
      <c r="A68" s="30" t="s">
        <v>96</v>
      </c>
      <c r="B68" s="112" t="s">
        <v>32</v>
      </c>
      <c r="C68" s="109" t="n">
        <v>88.199</v>
      </c>
      <c r="D68" s="28" t="n">
        <f aca="false">C68/C94*1000</f>
        <v>7.28255305094542</v>
      </c>
      <c r="E68" s="131"/>
      <c r="F68" s="109" t="n">
        <v>10.749</v>
      </c>
      <c r="G68" s="28" t="n">
        <f aca="false">F68/F94*1000</f>
        <v>7.28252032520325</v>
      </c>
      <c r="H68" s="107"/>
    </row>
    <row r="69" customFormat="false" ht="15" hidden="false" customHeight="false" outlineLevel="0" collapsed="false">
      <c r="A69" s="39" t="s">
        <v>97</v>
      </c>
      <c r="B69" s="111" t="s">
        <v>34</v>
      </c>
      <c r="C69" s="109" t="n">
        <f aca="false">C70+C71</f>
        <v>48.772</v>
      </c>
      <c r="D69" s="115" t="n">
        <f aca="false">C69/C94*1000</f>
        <v>4.02708281727355</v>
      </c>
      <c r="E69" s="133"/>
      <c r="F69" s="134" t="n">
        <f aca="false">F70+F71</f>
        <v>5.944</v>
      </c>
      <c r="G69" s="115" t="n">
        <f aca="false">F69/F94*1000</f>
        <v>4.02710027100271</v>
      </c>
      <c r="H69" s="107"/>
    </row>
    <row r="70" customFormat="false" ht="25.35" hidden="false" customHeight="false" outlineLevel="0" collapsed="false">
      <c r="A70" s="25" t="s">
        <v>98</v>
      </c>
      <c r="B70" s="113" t="s">
        <v>36</v>
      </c>
      <c r="C70" s="109" t="n">
        <v>37.956</v>
      </c>
      <c r="D70" s="28" t="n">
        <f aca="false">C70/C94*1000</f>
        <v>3.13401040376517</v>
      </c>
      <c r="E70" s="131"/>
      <c r="F70" s="109" t="n">
        <v>4.626</v>
      </c>
      <c r="G70" s="28" t="n">
        <f aca="false">F70/F94*1000</f>
        <v>3.13414634146341</v>
      </c>
      <c r="H70" s="107"/>
    </row>
    <row r="71" customFormat="false" ht="15" hidden="false" customHeight="false" outlineLevel="0" collapsed="false">
      <c r="A71" s="25" t="s">
        <v>99</v>
      </c>
      <c r="B71" s="112" t="s">
        <v>38</v>
      </c>
      <c r="C71" s="109" t="n">
        <v>10.816</v>
      </c>
      <c r="D71" s="28" t="n">
        <f aca="false">C71/C94*1000</f>
        <v>0.893072413508381</v>
      </c>
      <c r="E71" s="131"/>
      <c r="F71" s="109" t="n">
        <v>1.318</v>
      </c>
      <c r="G71" s="28" t="n">
        <f aca="false">F71/F94*1000</f>
        <v>0.892953929539295</v>
      </c>
      <c r="H71" s="107"/>
    </row>
    <row r="72" customFormat="false" ht="15" hidden="false" customHeight="false" outlineLevel="0" collapsed="false">
      <c r="A72" s="34" t="s">
        <v>100</v>
      </c>
      <c r="B72" s="111" t="s">
        <v>40</v>
      </c>
      <c r="C72" s="109" t="n">
        <f aca="false">C73+C74</f>
        <v>25.756</v>
      </c>
      <c r="D72" s="28" t="n">
        <f aca="false">C72/C94*1000</f>
        <v>2.12666171249278</v>
      </c>
      <c r="E72" s="131"/>
      <c r="F72" s="109" t="n">
        <f aca="false">F73+F74</f>
        <v>3.139</v>
      </c>
      <c r="G72" s="28" t="n">
        <f aca="false">F72/F94*1000</f>
        <v>2.12669376693767</v>
      </c>
      <c r="H72" s="107"/>
    </row>
    <row r="73" customFormat="false" ht="25.35" hidden="false" customHeight="false" outlineLevel="0" collapsed="false">
      <c r="A73" s="25" t="s">
        <v>101</v>
      </c>
      <c r="B73" s="113" t="s">
        <v>36</v>
      </c>
      <c r="C73" s="135" t="n">
        <v>19.157</v>
      </c>
      <c r="D73" s="43" t="n">
        <f aca="false">C73/C94*1000</f>
        <v>1.58178515399224</v>
      </c>
      <c r="E73" s="136"/>
      <c r="F73" s="135" t="n">
        <v>2.335</v>
      </c>
      <c r="G73" s="43" t="n">
        <f aca="false">F73/F94*1000</f>
        <v>1.5819783197832</v>
      </c>
      <c r="H73" s="137"/>
    </row>
    <row r="74" customFormat="false" ht="15" hidden="false" customHeight="false" outlineLevel="0" collapsed="false">
      <c r="A74" s="25" t="s">
        <v>102</v>
      </c>
      <c r="B74" s="112" t="s">
        <v>38</v>
      </c>
      <c r="C74" s="138" t="n">
        <v>6.599</v>
      </c>
      <c r="D74" s="43" t="n">
        <f aca="false">C74/C94*1000</f>
        <v>0.544876558500537</v>
      </c>
      <c r="E74" s="136"/>
      <c r="F74" s="135" t="n">
        <v>0.804</v>
      </c>
      <c r="G74" s="43" t="n">
        <f aca="false">F74/F94*1000</f>
        <v>0.544715447154472</v>
      </c>
      <c r="H74" s="137"/>
    </row>
    <row r="75" customFormat="false" ht="15" hidden="false" customHeight="false" outlineLevel="0" collapsed="false">
      <c r="A75" s="36" t="s">
        <v>103</v>
      </c>
      <c r="B75" s="117" t="s">
        <v>104</v>
      </c>
      <c r="C75" s="139" t="n">
        <f aca="false">C63+C72</f>
        <v>592.53</v>
      </c>
      <c r="D75" s="41" t="n">
        <f aca="false">C75/C94*1000</f>
        <v>48.9249442655437</v>
      </c>
      <c r="E75" s="136"/>
      <c r="F75" s="139" t="n">
        <f aca="false">F63+F72</f>
        <v>72.213</v>
      </c>
      <c r="G75" s="41" t="n">
        <f aca="false">F75/F94*1000</f>
        <v>48.9247967479675</v>
      </c>
      <c r="H75" s="137"/>
    </row>
    <row r="76" customFormat="false" ht="15" hidden="false" customHeight="false" outlineLevel="0" collapsed="false">
      <c r="A76" s="36" t="s">
        <v>105</v>
      </c>
      <c r="B76" s="111" t="s">
        <v>46</v>
      </c>
      <c r="C76" s="140" t="n">
        <v>0</v>
      </c>
      <c r="D76" s="43" t="n">
        <v>0</v>
      </c>
      <c r="E76" s="141"/>
      <c r="F76" s="140" t="n">
        <v>0</v>
      </c>
      <c r="G76" s="43" t="n">
        <v>0</v>
      </c>
      <c r="H76" s="137"/>
    </row>
    <row r="77" customFormat="false" ht="15" hidden="false" customHeight="false" outlineLevel="0" collapsed="false">
      <c r="A77" s="34" t="s">
        <v>106</v>
      </c>
      <c r="B77" s="111" t="s">
        <v>48</v>
      </c>
      <c r="C77" s="109" t="n">
        <f aca="false">C78+C80</f>
        <v>28.904</v>
      </c>
      <c r="D77" s="142" t="n">
        <f aca="false">C77/C94*1000</f>
        <v>2.386590702667</v>
      </c>
      <c r="E77" s="143"/>
      <c r="F77" s="109" t="n">
        <f aca="false">F78+F80</f>
        <v>3.523</v>
      </c>
      <c r="G77" s="142" t="n">
        <f aca="false">F77/F94*1000</f>
        <v>2.38685636856369</v>
      </c>
      <c r="H77" s="101"/>
    </row>
    <row r="78" customFormat="false" ht="15" hidden="false" customHeight="false" outlineLevel="0" collapsed="false">
      <c r="A78" s="25" t="s">
        <v>107</v>
      </c>
      <c r="B78" s="112" t="s">
        <v>50</v>
      </c>
      <c r="C78" s="144" t="n">
        <v>5.203</v>
      </c>
      <c r="D78" s="145" t="n">
        <f aca="false">C78/C94*1000</f>
        <v>0.42960944595822</v>
      </c>
      <c r="E78" s="146"/>
      <c r="F78" s="144" t="n">
        <v>0.634</v>
      </c>
      <c r="G78" s="145" t="n">
        <f aca="false">F78/F94*1000</f>
        <v>0.429539295392954</v>
      </c>
      <c r="H78" s="66"/>
    </row>
    <row r="79" customFormat="false" ht="15" hidden="false" customHeight="true" outlineLevel="0" collapsed="false">
      <c r="A79" s="25" t="s">
        <v>108</v>
      </c>
      <c r="B79" s="113" t="s">
        <v>52</v>
      </c>
      <c r="C79" s="109" t="n">
        <v>0</v>
      </c>
      <c r="D79" s="28" t="n">
        <v>0</v>
      </c>
      <c r="E79" s="148"/>
      <c r="F79" s="109" t="n">
        <v>0</v>
      </c>
      <c r="G79" s="28" t="n">
        <v>0</v>
      </c>
      <c r="H79" s="66"/>
    </row>
    <row r="80" customFormat="false" ht="15" hidden="false" customHeight="false" outlineLevel="0" collapsed="false">
      <c r="A80" s="25" t="s">
        <v>109</v>
      </c>
      <c r="B80" s="114" t="s">
        <v>54</v>
      </c>
      <c r="C80" s="109" t="n">
        <v>23.701</v>
      </c>
      <c r="D80" s="28" t="n">
        <f aca="false">C80/C94*1000</f>
        <v>1.95698125670878</v>
      </c>
      <c r="E80" s="148"/>
      <c r="F80" s="147" t="n">
        <v>2.889</v>
      </c>
      <c r="G80" s="28" t="n">
        <f aca="false">F80/F94*1000</f>
        <v>1.95731707317073</v>
      </c>
      <c r="H80" s="66"/>
    </row>
    <row r="81" customFormat="false" ht="23.85" hidden="false" customHeight="false" outlineLevel="0" collapsed="false">
      <c r="A81" s="39" t="s">
        <v>110</v>
      </c>
      <c r="B81" s="117" t="s">
        <v>111</v>
      </c>
      <c r="C81" s="109" t="n">
        <f aca="false">C75+C77</f>
        <v>621.434</v>
      </c>
      <c r="D81" s="28" t="n">
        <f aca="false">C81/C94*1000</f>
        <v>51.3115349682107</v>
      </c>
      <c r="E81" s="148"/>
      <c r="F81" s="109" t="n">
        <f aca="false">F75+F77</f>
        <v>75.736</v>
      </c>
      <c r="G81" s="28" t="n">
        <f aca="false">F81/F94*1000</f>
        <v>51.3116531165312</v>
      </c>
      <c r="H81" s="66"/>
    </row>
    <row r="82" customFormat="false" ht="15" hidden="false" customHeight="false" outlineLevel="0" collapsed="false">
      <c r="A82" s="39" t="s">
        <v>112</v>
      </c>
      <c r="B82" s="117" t="s">
        <v>113</v>
      </c>
      <c r="C82" s="147"/>
      <c r="D82" s="41" t="n">
        <f aca="false">D81</f>
        <v>51.3115349682107</v>
      </c>
      <c r="E82" s="148"/>
      <c r="F82" s="147"/>
      <c r="G82" s="41" t="n">
        <f aca="false">G81</f>
        <v>51.3116531165312</v>
      </c>
      <c r="H82" s="66"/>
    </row>
    <row r="83" customFormat="false" ht="15" hidden="false" customHeight="false" outlineLevel="0" collapsed="false">
      <c r="A83" s="39" t="s">
        <v>114</v>
      </c>
      <c r="B83" s="117" t="s">
        <v>115</v>
      </c>
      <c r="C83" s="132" t="n">
        <f aca="false">C25+C54+C75</f>
        <v>54369.979</v>
      </c>
      <c r="D83" s="119" t="n">
        <f aca="false">D25+D54+D75</f>
        <v>3899.86472470438</v>
      </c>
      <c r="E83" s="148"/>
      <c r="F83" s="132" t="n">
        <f aca="false">F25+F54+F75</f>
        <v>6595.19</v>
      </c>
      <c r="G83" s="119" t="n">
        <f aca="false">G25+G54+G75</f>
        <v>3899.86441680402</v>
      </c>
      <c r="H83" s="66"/>
    </row>
    <row r="84" customFormat="false" ht="15" hidden="false" customHeight="false" outlineLevel="0" collapsed="false">
      <c r="A84" s="39" t="s">
        <v>116</v>
      </c>
      <c r="B84" s="150" t="s">
        <v>46</v>
      </c>
      <c r="C84" s="116" t="n">
        <f aca="false">C26</f>
        <v>159.402</v>
      </c>
      <c r="D84" s="28" t="n">
        <f aca="false">D26</f>
        <v>10.9000273522976</v>
      </c>
      <c r="E84" s="148"/>
      <c r="F84" s="116" t="n">
        <f aca="false">F26</f>
        <v>19.435</v>
      </c>
      <c r="G84" s="28" t="n">
        <f aca="false">G26</f>
        <v>10.9001682557487</v>
      </c>
      <c r="H84" s="66"/>
    </row>
    <row r="85" customFormat="false" ht="15" hidden="false" customHeight="false" outlineLevel="0" collapsed="false">
      <c r="A85" s="39" t="s">
        <v>117</v>
      </c>
      <c r="B85" s="117" t="s">
        <v>118</v>
      </c>
      <c r="C85" s="109" t="n">
        <f aca="false">C27+C56+C77</f>
        <v>2273.155</v>
      </c>
      <c r="D85" s="28" t="n">
        <f aca="false">D27+D56+D77</f>
        <v>158.351698402868</v>
      </c>
      <c r="E85" s="148"/>
      <c r="F85" s="109" t="n">
        <f aca="false">F27+F56+F77</f>
        <v>276.604</v>
      </c>
      <c r="G85" s="28" t="n">
        <f aca="false">G27+G56+G77</f>
        <v>158.346775749813</v>
      </c>
      <c r="H85" s="66"/>
    </row>
    <row r="86" customFormat="false" ht="15" hidden="false" customHeight="false" outlineLevel="0" collapsed="false">
      <c r="A86" s="25" t="s">
        <v>119</v>
      </c>
      <c r="B86" s="112" t="s">
        <v>50</v>
      </c>
      <c r="C86" s="109" t="n">
        <f aca="false">C28+C57+C78</f>
        <v>409.168</v>
      </c>
      <c r="D86" s="28" t="n">
        <f aca="false">D28+D57+D78</f>
        <v>28.5019083566289</v>
      </c>
      <c r="E86" s="148"/>
      <c r="F86" s="109" t="n">
        <f aca="false">F28+F57+F78</f>
        <v>49.789</v>
      </c>
      <c r="G86" s="28" t="n">
        <f aca="false">G28+G57+G78</f>
        <v>28.4989943488995</v>
      </c>
      <c r="H86" s="66"/>
    </row>
    <row r="87" customFormat="false" ht="15" hidden="false" customHeight="true" outlineLevel="0" collapsed="false">
      <c r="A87" s="25" t="s">
        <v>120</v>
      </c>
      <c r="B87" s="113" t="s">
        <v>52</v>
      </c>
      <c r="C87" s="109" t="n">
        <f aca="false">C29</f>
        <v>0</v>
      </c>
      <c r="D87" s="28" t="n">
        <f aca="false">D29+D58+D79</f>
        <v>0</v>
      </c>
      <c r="E87" s="148"/>
      <c r="F87" s="109" t="n">
        <f aca="false">F29</f>
        <v>0</v>
      </c>
      <c r="G87" s="28" t="n">
        <f aca="false">G29</f>
        <v>0</v>
      </c>
      <c r="H87" s="66"/>
    </row>
    <row r="88" customFormat="false" ht="15" hidden="false" customHeight="false" outlineLevel="0" collapsed="false">
      <c r="A88" s="25" t="s">
        <v>121</v>
      </c>
      <c r="B88" s="114" t="s">
        <v>54</v>
      </c>
      <c r="C88" s="109" t="n">
        <f aca="false">C30+C59+C80</f>
        <v>1863.987</v>
      </c>
      <c r="D88" s="28" t="n">
        <f aca="false">D30+D59+D80+0.005</f>
        <v>129.849790046239</v>
      </c>
      <c r="E88" s="148"/>
      <c r="F88" s="109" t="n">
        <f aca="false">F30+F59+F80</f>
        <v>226.815</v>
      </c>
      <c r="G88" s="28" t="n">
        <f aca="false">G30+G59+G80</f>
        <v>129.847781400913</v>
      </c>
      <c r="H88" s="66"/>
    </row>
    <row r="89" customFormat="false" ht="15" hidden="false" customHeight="false" outlineLevel="0" collapsed="false">
      <c r="A89" s="25" t="s">
        <v>122</v>
      </c>
      <c r="B89" s="117" t="s">
        <v>123</v>
      </c>
      <c r="C89" s="109" t="n">
        <f aca="false">C83+C84+C85</f>
        <v>56802.536</v>
      </c>
      <c r="D89" s="41" t="n">
        <f aca="false">D83+D84+D85-0.005</f>
        <v>4069.11145045955</v>
      </c>
      <c r="E89" s="148"/>
      <c r="F89" s="109" t="n">
        <f aca="false">F83+F84+F85</f>
        <v>6891.229</v>
      </c>
      <c r="G89" s="41" t="n">
        <f aca="false">G83+G84+G85</f>
        <v>4069.11136080958</v>
      </c>
      <c r="H89" s="66"/>
    </row>
    <row r="90" customFormat="false" ht="15" hidden="false" customHeight="false" outlineLevel="0" collapsed="false">
      <c r="A90" s="25" t="s">
        <v>124</v>
      </c>
      <c r="B90" s="117" t="s">
        <v>125</v>
      </c>
      <c r="C90" s="147"/>
      <c r="D90" s="28" t="n">
        <f aca="false">D89*0.2</f>
        <v>813.82229009191</v>
      </c>
      <c r="E90" s="148"/>
      <c r="F90" s="147"/>
      <c r="G90" s="28" t="n">
        <f aca="false">G89*0.2</f>
        <v>813.822272161916</v>
      </c>
      <c r="H90" s="66"/>
    </row>
    <row r="91" customFormat="false" ht="15" hidden="false" customHeight="false" outlineLevel="0" collapsed="false">
      <c r="A91" s="25" t="s">
        <v>126</v>
      </c>
      <c r="B91" s="117" t="s">
        <v>127</v>
      </c>
      <c r="C91" s="147"/>
      <c r="D91" s="41" t="n">
        <f aca="false">D89+D90</f>
        <v>4882.93374055146</v>
      </c>
      <c r="E91" s="148"/>
      <c r="F91" s="147"/>
      <c r="G91" s="41" t="n">
        <f aca="false">G89+G90</f>
        <v>4882.9336329715</v>
      </c>
      <c r="H91" s="66"/>
    </row>
    <row r="92" customFormat="false" ht="15" hidden="false" customHeight="false" outlineLevel="0" collapsed="false">
      <c r="A92" s="25" t="s">
        <v>128</v>
      </c>
      <c r="B92" s="117" t="s">
        <v>129</v>
      </c>
      <c r="C92" s="147"/>
      <c r="D92" s="41" t="n">
        <f aca="false">D91</f>
        <v>4882.93374055146</v>
      </c>
      <c r="E92" s="148"/>
      <c r="F92" s="147"/>
      <c r="G92" s="41" t="n">
        <f aca="false">G91</f>
        <v>4882.9336329715</v>
      </c>
      <c r="H92" s="66"/>
    </row>
    <row r="93" customFormat="false" ht="15" hidden="false" customHeight="false" outlineLevel="0" collapsed="false">
      <c r="A93" s="25" t="s">
        <v>130</v>
      </c>
      <c r="B93" s="117" t="s">
        <v>131</v>
      </c>
      <c r="C93" s="147" t="n">
        <v>14624</v>
      </c>
      <c r="D93" s="149"/>
      <c r="E93" s="148"/>
      <c r="F93" s="147" t="n">
        <v>1783</v>
      </c>
      <c r="G93" s="149"/>
      <c r="H93" s="66"/>
    </row>
    <row r="94" customFormat="false" ht="23.85" hidden="false" customHeight="false" outlineLevel="0" collapsed="false">
      <c r="A94" s="39" t="s">
        <v>132</v>
      </c>
      <c r="B94" s="117" t="s">
        <v>133</v>
      </c>
      <c r="C94" s="147" t="n">
        <v>12111</v>
      </c>
      <c r="D94" s="149"/>
      <c r="E94" s="148"/>
      <c r="F94" s="147" t="n">
        <v>1476</v>
      </c>
      <c r="G94" s="149"/>
      <c r="H94" s="66"/>
    </row>
    <row r="95" customFormat="false" ht="15" hidden="false" customHeight="false" outlineLevel="0" collapsed="false">
      <c r="A95" s="92"/>
      <c r="B95" s="37" t="s">
        <v>145</v>
      </c>
      <c r="C95" s="151"/>
      <c r="D95" s="152"/>
      <c r="E95" s="146"/>
      <c r="F95" s="151"/>
      <c r="G95" s="152"/>
      <c r="H95" s="66"/>
    </row>
    <row r="96" customFormat="false" ht="23.85" hidden="false" customHeight="false" outlineLevel="0" collapsed="false">
      <c r="A96" s="39" t="s">
        <v>146</v>
      </c>
      <c r="B96" s="37" t="s">
        <v>147</v>
      </c>
      <c r="C96" s="151" t="n">
        <v>10981</v>
      </c>
      <c r="D96" s="152"/>
      <c r="E96" s="146"/>
      <c r="F96" s="151" t="n">
        <v>1293</v>
      </c>
      <c r="G96" s="152"/>
      <c r="H96" s="66"/>
    </row>
    <row r="97" customFormat="false" ht="23.85" hidden="false" customHeight="false" outlineLevel="0" collapsed="false">
      <c r="A97" s="159" t="s">
        <v>148</v>
      </c>
      <c r="B97" s="37" t="s">
        <v>149</v>
      </c>
      <c r="C97" s="151" t="n">
        <v>1130</v>
      </c>
      <c r="D97" s="152"/>
      <c r="E97" s="146"/>
      <c r="F97" s="151" t="n">
        <v>183</v>
      </c>
      <c r="G97" s="152"/>
      <c r="H97" s="66"/>
    </row>
    <row r="98" customFormat="false" ht="15" hidden="false" customHeight="false" outlineLevel="0" collapsed="false">
      <c r="A98" s="58" t="s">
        <v>134</v>
      </c>
      <c r="B98" s="153" t="s">
        <v>135</v>
      </c>
      <c r="C98" s="154"/>
      <c r="D98" s="61" t="n">
        <f aca="false">D85/D83*100</f>
        <v>4.06044079938879</v>
      </c>
      <c r="E98" s="155"/>
      <c r="F98" s="154"/>
      <c r="G98" s="61" t="n">
        <f aca="false">G85/G83*100</f>
        <v>4.06031489370545</v>
      </c>
      <c r="H98" s="66"/>
    </row>
    <row r="99" customFormat="false" ht="15" hidden="false" customHeight="false" outlineLevel="0" collapsed="false">
      <c r="A99" s="62"/>
      <c r="B99" s="51"/>
      <c r="C99" s="51"/>
      <c r="D99" s="51"/>
      <c r="E99" s="51"/>
      <c r="F99" s="51"/>
      <c r="G99" s="51"/>
      <c r="H99" s="66"/>
    </row>
    <row r="100" customFormat="false" ht="15" hidden="false" customHeight="false" outlineLevel="0" collapsed="false">
      <c r="A100" s="62"/>
      <c r="B100" s="63" t="s">
        <v>136</v>
      </c>
      <c r="C100" s="51"/>
      <c r="D100" s="63" t="s">
        <v>137</v>
      </c>
      <c r="E100" s="51"/>
      <c r="F100" s="51"/>
      <c r="G100" s="51"/>
      <c r="H100" s="168"/>
    </row>
    <row r="101" customFormat="false" ht="15" hidden="false" customHeight="false" outlineLevel="0" collapsed="false">
      <c r="A101" s="62"/>
      <c r="B101" s="51" t="s">
        <v>138</v>
      </c>
      <c r="C101" s="51"/>
      <c r="D101" s="51" t="s">
        <v>139</v>
      </c>
      <c r="E101" s="51"/>
      <c r="F101" s="51"/>
      <c r="G101" s="51"/>
      <c r="H101" s="168"/>
    </row>
    <row r="102" customFormat="false" ht="15" hidden="false" customHeight="false" outlineLevel="0" collapsed="false">
      <c r="A102" s="62"/>
      <c r="B102" s="64" t="s">
        <v>140</v>
      </c>
      <c r="C102" s="51"/>
      <c r="D102" s="51"/>
      <c r="E102" s="51"/>
      <c r="F102" s="51"/>
      <c r="G102" s="51"/>
      <c r="H102" s="168"/>
    </row>
    <row r="103" customFormat="false" ht="15" hidden="false" customHeight="false" outlineLevel="0" collapsed="false">
      <c r="A103" s="65"/>
      <c r="B103" s="66"/>
      <c r="C103" s="66"/>
      <c r="D103" s="66"/>
      <c r="E103" s="66"/>
      <c r="F103" s="66"/>
      <c r="G103" s="66"/>
      <c r="H103" s="66"/>
    </row>
    <row r="104" customFormat="false" ht="15" hidden="false" customHeight="false" outlineLevel="0" collapsed="false">
      <c r="A104" s="65"/>
      <c r="B104" s="66"/>
      <c r="C104" s="66"/>
      <c r="D104" s="66"/>
      <c r="E104" s="66"/>
      <c r="F104" s="66"/>
      <c r="G104" s="66"/>
      <c r="H104" s="66"/>
    </row>
    <row r="105" customFormat="false" ht="15" hidden="false" customHeight="false" outlineLevel="0" collapsed="false">
      <c r="A105" s="65"/>
      <c r="B105" s="66"/>
      <c r="C105" s="66"/>
      <c r="D105" s="66"/>
      <c r="E105" s="66"/>
      <c r="F105" s="66"/>
      <c r="G105" s="66"/>
      <c r="H105" s="66"/>
    </row>
    <row r="106" customFormat="false" ht="15" hidden="false" customHeight="false" outlineLevel="0" collapsed="false">
      <c r="A106" s="65"/>
      <c r="B106" s="66"/>
      <c r="C106" s="66"/>
      <c r="D106" s="66"/>
      <c r="E106" s="66"/>
      <c r="F106" s="66"/>
      <c r="G106" s="66"/>
      <c r="H106" s="66"/>
    </row>
    <row r="107" customFormat="false" ht="15" hidden="false" customHeight="false" outlineLevel="0" collapsed="false">
      <c r="A107" s="65"/>
      <c r="B107" s="66"/>
      <c r="C107" s="66"/>
      <c r="D107" s="66"/>
      <c r="E107" s="66"/>
      <c r="F107" s="66"/>
      <c r="G107" s="66"/>
      <c r="H107" s="66"/>
    </row>
    <row r="108" customFormat="false" ht="15" hidden="false" customHeight="false" outlineLevel="0" collapsed="false">
      <c r="A108" s="65"/>
      <c r="B108" s="66"/>
      <c r="C108" s="66"/>
      <c r="D108" s="66"/>
      <c r="E108" s="66"/>
      <c r="F108" s="66"/>
      <c r="G108" s="66"/>
      <c r="H108" s="66"/>
    </row>
    <row r="109" customFormat="false" ht="15" hidden="false" customHeight="false" outlineLevel="0" collapsed="false">
      <c r="A109" s="65"/>
      <c r="B109" s="66"/>
      <c r="C109" s="66"/>
      <c r="D109" s="66"/>
      <c r="E109" s="66"/>
      <c r="F109" s="66"/>
      <c r="G109" s="66"/>
      <c r="H109" s="66"/>
    </row>
    <row r="110" customFormat="false" ht="15" hidden="false" customHeight="false" outlineLevel="0" collapsed="false">
      <c r="A110" s="65"/>
      <c r="B110" s="66"/>
      <c r="C110" s="66"/>
      <c r="D110" s="66"/>
      <c r="E110" s="66"/>
      <c r="F110" s="66"/>
      <c r="G110" s="66"/>
      <c r="H110" s="66"/>
    </row>
    <row r="111" customFormat="false" ht="15" hidden="false" customHeight="false" outlineLevel="0" collapsed="false">
      <c r="A111" s="65"/>
      <c r="B111" s="66"/>
      <c r="C111" s="66"/>
      <c r="D111" s="66"/>
      <c r="E111" s="66"/>
      <c r="F111" s="66"/>
      <c r="G111" s="66"/>
      <c r="H111" s="66"/>
    </row>
    <row r="112" customFormat="false" ht="15" hidden="false" customHeight="false" outlineLevel="0" collapsed="false">
      <c r="A112" s="65"/>
      <c r="B112" s="66"/>
      <c r="C112" s="66"/>
      <c r="D112" s="66"/>
      <c r="E112" s="66"/>
      <c r="F112" s="66"/>
      <c r="G112" s="66"/>
      <c r="H112" s="66"/>
    </row>
    <row r="113" customFormat="false" ht="15" hidden="false" customHeight="false" outlineLevel="0" collapsed="false">
      <c r="A113" s="65"/>
      <c r="B113" s="66"/>
      <c r="C113" s="66"/>
      <c r="D113" s="66"/>
      <c r="E113" s="66"/>
      <c r="F113" s="66"/>
      <c r="G113" s="66"/>
      <c r="H113" s="66"/>
    </row>
    <row r="114" customFormat="false" ht="15" hidden="false" customHeight="false" outlineLevel="0" collapsed="false">
      <c r="A114" s="65"/>
      <c r="B114" s="66"/>
      <c r="C114" s="66"/>
      <c r="D114" s="66"/>
      <c r="E114" s="66"/>
      <c r="F114" s="66"/>
      <c r="G114" s="66"/>
      <c r="H114" s="66"/>
    </row>
    <row r="115" customFormat="false" ht="15" hidden="false" customHeight="false" outlineLevel="0" collapsed="false">
      <c r="A115" s="65"/>
      <c r="B115" s="66"/>
      <c r="C115" s="66"/>
      <c r="D115" s="66"/>
      <c r="E115" s="66"/>
      <c r="F115" s="66"/>
      <c r="G115" s="66"/>
      <c r="H115" s="66"/>
    </row>
    <row r="116" customFormat="false" ht="15" hidden="false" customHeight="false" outlineLevel="0" collapsed="false">
      <c r="A116" s="65"/>
      <c r="B116" s="66"/>
      <c r="C116" s="66"/>
      <c r="D116" s="66"/>
      <c r="E116" s="66"/>
      <c r="F116" s="66"/>
      <c r="G116" s="66"/>
      <c r="H116" s="66"/>
    </row>
    <row r="117" customFormat="false" ht="15" hidden="false" customHeight="false" outlineLevel="0" collapsed="false">
      <c r="A117" s="65"/>
      <c r="B117" s="66"/>
      <c r="C117" s="66"/>
      <c r="D117" s="66"/>
      <c r="E117" s="66"/>
      <c r="F117" s="66"/>
      <c r="G117" s="66"/>
      <c r="H117" s="66"/>
    </row>
    <row r="118" customFormat="false" ht="15" hidden="false" customHeight="false" outlineLevel="0" collapsed="false">
      <c r="A118" s="65"/>
      <c r="B118" s="66"/>
      <c r="C118" s="66"/>
      <c r="D118" s="66"/>
      <c r="E118" s="66"/>
      <c r="F118" s="66"/>
      <c r="G118" s="66"/>
      <c r="H118" s="66"/>
    </row>
    <row r="119" customFormat="false" ht="15" hidden="false" customHeight="false" outlineLevel="0" collapsed="false">
      <c r="A119" s="66"/>
      <c r="B119" s="66"/>
      <c r="C119" s="66"/>
      <c r="D119" s="66"/>
      <c r="E119" s="66"/>
      <c r="F119" s="66"/>
      <c r="G119" s="66"/>
      <c r="H119" s="66"/>
    </row>
    <row r="120" customFormat="false" ht="15" hidden="false" customHeight="false" outlineLevel="0" collapsed="false">
      <c r="A120" s="66"/>
      <c r="B120" s="66"/>
      <c r="C120" s="66"/>
      <c r="D120" s="66"/>
      <c r="E120" s="66"/>
      <c r="F120" s="66"/>
      <c r="G120" s="66"/>
      <c r="H120" s="66"/>
    </row>
    <row r="121" customFormat="false" ht="15" hidden="false" customHeight="false" outlineLevel="0" collapsed="false">
      <c r="A121" s="66"/>
      <c r="B121" s="66"/>
      <c r="C121" s="66"/>
      <c r="D121" s="66"/>
      <c r="E121" s="66"/>
      <c r="F121" s="66"/>
      <c r="G121" s="66"/>
      <c r="H121" s="66"/>
    </row>
    <row r="122" customFormat="false" ht="15" hidden="false" customHeight="false" outlineLevel="0" collapsed="false">
      <c r="A122" s="66"/>
      <c r="B122" s="66"/>
      <c r="C122" s="66"/>
      <c r="D122" s="66"/>
      <c r="E122" s="66"/>
      <c r="F122" s="66"/>
      <c r="G122" s="66"/>
      <c r="H122" s="66"/>
    </row>
    <row r="123" customFormat="false" ht="15" hidden="false" customHeight="false" outlineLevel="0" collapsed="false">
      <c r="A123" s="66"/>
      <c r="B123" s="66"/>
      <c r="C123" s="66"/>
      <c r="D123" s="66"/>
      <c r="E123" s="66"/>
      <c r="F123" s="66"/>
      <c r="G123" s="66"/>
      <c r="H123" s="66"/>
    </row>
    <row r="124" customFormat="false" ht="15" hidden="false" customHeight="false" outlineLevel="0" collapsed="false">
      <c r="A124" s="66"/>
      <c r="B124" s="66"/>
      <c r="C124" s="66"/>
      <c r="D124" s="66"/>
      <c r="E124" s="66"/>
      <c r="F124" s="66"/>
      <c r="G124" s="66"/>
      <c r="H124" s="66"/>
    </row>
    <row r="125" customFormat="false" ht="15" hidden="false" customHeight="false" outlineLevel="0" collapsed="false">
      <c r="A125" s="66"/>
      <c r="B125" s="66"/>
      <c r="C125" s="66"/>
      <c r="D125" s="66"/>
      <c r="E125" s="66"/>
      <c r="F125" s="66"/>
      <c r="G125" s="66"/>
      <c r="H125" s="66"/>
    </row>
    <row r="126" customFormat="false" ht="15" hidden="false" customHeight="false" outlineLevel="0" collapsed="false">
      <c r="A126" s="66"/>
      <c r="B126" s="66"/>
      <c r="C126" s="66"/>
      <c r="D126" s="66"/>
      <c r="E126" s="66"/>
      <c r="F126" s="66"/>
      <c r="G126" s="66"/>
      <c r="H126" s="66"/>
    </row>
    <row r="127" customFormat="false" ht="15" hidden="false" customHeight="false" outlineLevel="0" collapsed="false">
      <c r="A127" s="66"/>
      <c r="B127" s="66"/>
      <c r="C127" s="66"/>
      <c r="D127" s="66"/>
      <c r="E127" s="66"/>
      <c r="F127" s="66"/>
      <c r="G127" s="66"/>
      <c r="H127" s="66"/>
    </row>
    <row r="128" customFormat="false" ht="15" hidden="false" customHeight="false" outlineLevel="0" collapsed="false">
      <c r="A128" s="66"/>
      <c r="B128" s="66"/>
      <c r="C128" s="66"/>
      <c r="D128" s="66"/>
      <c r="E128" s="66"/>
      <c r="F128" s="66"/>
      <c r="G128" s="66"/>
      <c r="H128" s="66"/>
    </row>
    <row r="129" customFormat="false" ht="15" hidden="false" customHeight="false" outlineLevel="0" collapsed="false">
      <c r="A129" s="66"/>
      <c r="B129" s="66"/>
      <c r="C129" s="66"/>
      <c r="D129" s="66"/>
      <c r="E129" s="66"/>
      <c r="F129" s="66"/>
      <c r="G129" s="66"/>
      <c r="H129" s="66"/>
    </row>
    <row r="130" customFormat="false" ht="15" hidden="false" customHeight="false" outlineLevel="0" collapsed="false">
      <c r="A130" s="66"/>
      <c r="B130" s="66"/>
      <c r="C130" s="66"/>
      <c r="D130" s="66"/>
      <c r="E130" s="66"/>
      <c r="F130" s="66"/>
      <c r="G130" s="66"/>
      <c r="H130" s="66"/>
    </row>
    <row r="131" customFormat="false" ht="15" hidden="false" customHeight="false" outlineLevel="0" collapsed="false">
      <c r="A131" s="66"/>
      <c r="B131" s="66"/>
      <c r="C131" s="66"/>
      <c r="D131" s="66"/>
      <c r="E131" s="66"/>
      <c r="F131" s="66"/>
      <c r="G131" s="66"/>
      <c r="H131" s="66"/>
    </row>
    <row r="132" customFormat="false" ht="15" hidden="false" customHeight="false" outlineLevel="0" collapsed="false">
      <c r="A132" s="66"/>
      <c r="B132" s="66"/>
      <c r="C132" s="66"/>
      <c r="D132" s="66"/>
      <c r="E132" s="66"/>
      <c r="F132" s="66"/>
      <c r="G132" s="66"/>
      <c r="H132" s="66"/>
    </row>
  </sheetData>
  <mergeCells count="8">
    <mergeCell ref="A1:G1"/>
    <mergeCell ref="A2:G2"/>
    <mergeCell ref="A4:A5"/>
    <mergeCell ref="B4:B5"/>
    <mergeCell ref="C4:D4"/>
    <mergeCell ref="E4:E5"/>
    <mergeCell ref="F4:G4"/>
    <mergeCell ref="A48:G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uk-UA</dc:language>
  <cp:lastModifiedBy/>
  <dcterms:modified xsi:type="dcterms:W3CDTF">2025-02-14T09:42:04Z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